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5940" activeTab="0"/>
  </bookViews>
  <sheets>
    <sheet name="Permits Census" sheetId="1" r:id="rId1"/>
    <sheet name="Percent Change" sheetId="2" r:id="rId2"/>
    <sheet name="Permits TAMU" sheetId="3" r:id="rId3"/>
    <sheet name="Census-TAMU Comp" sheetId="4" r:id="rId4"/>
    <sheet name="Permits Annual Graph" sheetId="5" r:id="rId5"/>
    <sheet name="Permits Monthly Graph" sheetId="6" r:id="rId6"/>
    <sheet name="% Ch Graph" sheetId="7" r:id="rId7"/>
    <sheet name="% Ch 12-mo Moving Avg Graph" sheetId="8" r:id="rId8"/>
  </sheets>
  <definedNames>
    <definedName name="_xlnm.Print_Area" localSheetId="1">'Percent Change'!$A$1:$E$152</definedName>
    <definedName name="_xlnm.Print_Area" localSheetId="0">'Permits Census'!$A$3:$N$371</definedName>
    <definedName name="_xlnm.Print_Area" localSheetId="2">'Permits TAMU'!$A$5:$K$301</definedName>
    <definedName name="_xlnm.Print_Titles" localSheetId="0">'Permits Census'!$1:$2</definedName>
    <definedName name="_xlnm.Print_Titles" localSheetId="2">'Permits TAMU'!$1:$4</definedName>
  </definedNames>
  <calcPr fullCalcOnLoad="1"/>
</workbook>
</file>

<file path=xl/sharedStrings.xml><?xml version="1.0" encoding="utf-8"?>
<sst xmlns="http://schemas.openxmlformats.org/spreadsheetml/2006/main" count="984" uniqueCount="311">
  <si>
    <t>Total</t>
  </si>
  <si>
    <t>1 Unit</t>
  </si>
  <si>
    <t>Multifamily Units</t>
  </si>
  <si>
    <t>2 Units</t>
  </si>
  <si>
    <t>2003 Jan</t>
  </si>
  <si>
    <t>2003 Feb</t>
  </si>
  <si>
    <t>2003 Mar</t>
  </si>
  <si>
    <t>2003 Apr</t>
  </si>
  <si>
    <t>2003 May</t>
  </si>
  <si>
    <t>2003 Jun</t>
  </si>
  <si>
    <t>2003 Jul</t>
  </si>
  <si>
    <t>2003 Aug</t>
  </si>
  <si>
    <t>2003 Sep</t>
  </si>
  <si>
    <t>2003 Oct</t>
  </si>
  <si>
    <t>2003 Nov</t>
  </si>
  <si>
    <t>2003 Dec</t>
  </si>
  <si>
    <t>2004 Jan</t>
  </si>
  <si>
    <t>2004 Feb</t>
  </si>
  <si>
    <t>2004 Mar</t>
  </si>
  <si>
    <t>2004 Apr</t>
  </si>
  <si>
    <t>2004 May</t>
  </si>
  <si>
    <t>2004 Jun</t>
  </si>
  <si>
    <t>3 and 4 Units</t>
  </si>
  <si>
    <t>5 or More</t>
  </si>
  <si>
    <t>Number of Structures with 5 Units or More</t>
  </si>
  <si>
    <t>Number of Housing Units</t>
  </si>
  <si>
    <t>Valuation (in thousands of dollars)</t>
  </si>
  <si>
    <t>United States</t>
  </si>
  <si>
    <t>2004 Jul</t>
  </si>
  <si>
    <t>2004 Aug</t>
  </si>
  <si>
    <t>Austin MSA</t>
  </si>
  <si>
    <t>2004 Sep</t>
  </si>
  <si>
    <t>2004 Oct</t>
  </si>
  <si>
    <t>2004 Nov</t>
  </si>
  <si>
    <t>2004 Dec</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</si>
  <si>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</si>
  <si>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</si>
  <si>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</si>
  <si>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</si>
  <si>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</si>
  <si>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</si>
  <si>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</si>
  <si>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</si>
  <si>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</si>
  <si>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</si>
  <si>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</si>
  <si>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</si>
  <si>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</si>
  <si>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</si>
  <si>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</si>
  <si>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</si>
  <si>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</si>
  <si>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2004*</t>
  </si>
  <si>
    <t>2006 Jun</t>
  </si>
  <si>
    <t>2006 Jul</t>
  </si>
  <si>
    <t>2006 Aug</t>
  </si>
  <si>
    <t>2006 Sep</t>
  </si>
  <si>
    <t>2006 Oct</t>
  </si>
  <si>
    <t>2006 Nov</t>
  </si>
  <si>
    <t>2006 Dec</t>
  </si>
  <si>
    <t>2007 Jan</t>
  </si>
  <si>
    <t>2007 Feb</t>
  </si>
  <si>
    <t>2007 Mar</t>
  </si>
  <si>
    <t>2007 Apr</t>
  </si>
  <si>
    <t>2007 May</t>
  </si>
  <si>
    <t>2007 Jun</t>
  </si>
  <si>
    <t>2007 Jul</t>
  </si>
  <si>
    <t>2007 Aug</t>
  </si>
  <si>
    <t>New Privately-Owned Housing Units Authorized by Building Permits (not seasonally adjusted)</t>
  </si>
  <si>
    <t>2007 Sep</t>
  </si>
  <si>
    <t>Percent Change</t>
  </si>
  <si>
    <t>Percent Change, 12-month moving average</t>
  </si>
  <si>
    <t>2007 Oct</t>
  </si>
  <si>
    <t>2007 Nov</t>
  </si>
  <si>
    <t>2007 Dec</t>
  </si>
  <si>
    <t>2008 Jan</t>
  </si>
  <si>
    <t>2008 Feb</t>
  </si>
  <si>
    <t>YTD</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</si>
  <si>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</si>
  <si>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</si>
  <si>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</si>
  <si>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</si>
  <si>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</si>
  <si>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</si>
  <si>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</si>
  <si>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</si>
  <si>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</si>
  <si>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</si>
  <si>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</si>
  <si>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</si>
  <si>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</si>
  <si>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</si>
  <si>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</si>
  <si>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</si>
  <si>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</si>
  <si>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</si>
  <si>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</si>
  <si>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</si>
  <si>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</si>
  <si>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</si>
  <si>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</si>
  <si>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 xml:space="preserve">Number of Dwelling Units </t>
  </si>
  <si>
    <t>Average Value per Dwelling Unit ($)</t>
  </si>
  <si>
    <t>Single-Family Building Permits</t>
  </si>
  <si>
    <t>2-4 Family Building Permits</t>
  </si>
  <si>
    <t>5+ Family Building Permits</t>
  </si>
  <si>
    <t>Residential Building Permit Activity, Austin MSA</t>
  </si>
  <si>
    <t>1995 Jan</t>
  </si>
  <si>
    <t>1995 Feb</t>
  </si>
  <si>
    <t>1995 Mar</t>
  </si>
  <si>
    <t>1995 Apr</t>
  </si>
  <si>
    <t>1995 May</t>
  </si>
  <si>
    <t>1995 Jun</t>
  </si>
  <si>
    <t>1995 Jul</t>
  </si>
  <si>
    <t>1995 Aug</t>
  </si>
  <si>
    <t>1995 Sep</t>
  </si>
  <si>
    <t>1995 Oct</t>
  </si>
  <si>
    <t>1995 Nov</t>
  </si>
  <si>
    <t>1995 Dec</t>
  </si>
  <si>
    <t>1996 Jan</t>
  </si>
  <si>
    <t>1996 Feb</t>
  </si>
  <si>
    <t>1996 Mar</t>
  </si>
  <si>
    <t>1996 Apr</t>
  </si>
  <si>
    <t>1996 May</t>
  </si>
  <si>
    <t>1996 Jun</t>
  </si>
  <si>
    <t>1996 Jul</t>
  </si>
  <si>
    <t>1996 Aug</t>
  </si>
  <si>
    <t>1996 Sep</t>
  </si>
  <si>
    <t>1996 Oct</t>
  </si>
  <si>
    <t>1996 Nov</t>
  </si>
  <si>
    <t>1996 Dec</t>
  </si>
  <si>
    <t>1997 Jan</t>
  </si>
  <si>
    <t>1997 Feb</t>
  </si>
  <si>
    <t>1997 Mar</t>
  </si>
  <si>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</si>
  <si>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</si>
  <si>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</si>
  <si>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</si>
  <si>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</si>
  <si>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</si>
  <si>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</si>
  <si>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</si>
  <si>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</si>
  <si>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</si>
  <si>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</si>
  <si>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</si>
  <si>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</si>
  <si>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</si>
  <si>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</si>
  <si>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</si>
  <si>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</si>
  <si>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</si>
  <si>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</si>
  <si>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</si>
  <si>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</si>
  <si>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</si>
  <si>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</si>
  <si>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</si>
  <si>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</si>
  <si>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</si>
  <si>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</si>
  <si>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</si>
  <si>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</si>
  <si>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</si>
  <si>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</si>
  <si>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</si>
  <si>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</si>
  <si>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</si>
  <si>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</si>
  <si>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</si>
  <si>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</si>
  <si>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</si>
  <si>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</si>
  <si>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</si>
  <si>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</si>
  <si>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</si>
  <si>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</si>
  <si>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</si>
  <si>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</si>
  <si>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</si>
  <si>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</si>
  <si>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</si>
  <si>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</si>
  <si>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</si>
  <si>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</si>
  <si>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</si>
  <si>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</si>
  <si>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</si>
  <si>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</si>
  <si>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</si>
  <si>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</si>
  <si>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</si>
  <si>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</si>
  <si>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</si>
  <si>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</si>
  <si>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</si>
  <si>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</si>
  <si>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</si>
  <si>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</si>
  <si>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</si>
  <si>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</si>
  <si>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</si>
  <si>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</si>
  <si>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2005 Jan</t>
  </si>
  <si>
    <t>1994 Feb</t>
  </si>
  <si>
    <t>1994 Mar</t>
  </si>
  <si>
    <t>1994 Apr</t>
  </si>
  <si>
    <t>1994 May</t>
  </si>
  <si>
    <t>1994 Jun</t>
  </si>
  <si>
    <t>1994 Jul</t>
  </si>
  <si>
    <t>1994 Aug</t>
  </si>
  <si>
    <t>1994 Sep</t>
  </si>
  <si>
    <t>1994 Oct</t>
  </si>
  <si>
    <t>1994 Nov</t>
  </si>
  <si>
    <t>1994 Dec</t>
  </si>
  <si>
    <t>1994 Jan</t>
  </si>
  <si>
    <t>All Building Permits</t>
  </si>
  <si>
    <t>Census</t>
  </si>
  <si>
    <t>TAMU</t>
  </si>
  <si>
    <t>Difference</t>
  </si>
  <si>
    <t>Total Residential Permits</t>
  </si>
  <si>
    <t>2010 Feb</t>
  </si>
  <si>
    <t>2010 Mar</t>
  </si>
  <si>
    <t>2010 Apr</t>
  </si>
  <si>
    <t>Valuation (in millions of dollars)</t>
  </si>
  <si>
    <t>Number of Housing Units (thousands)</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</si>
  <si>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</si>
  <si>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</si>
  <si>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</si>
  <si>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</si>
  <si>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</si>
  <si>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</si>
  <si>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</si>
  <si>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</si>
  <si>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</si>
  <si>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</si>
  <si>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</si>
  <si>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</si>
  <si>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</si>
  <si>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</si>
  <si>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</si>
  <si>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</si>
  <si>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</si>
  <si>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</si>
  <si>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</si>
  <si>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</si>
  <si>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</si>
  <si>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</si>
  <si>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</si>
  <si>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</si>
  <si>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</si>
  <si>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</si>
  <si>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</si>
  <si>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</si>
  <si>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</si>
  <si>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</si>
  <si>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</si>
  <si>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</si>
  <si>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</si>
  <si>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</si>
  <si>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</si>
  <si>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</si>
  <si>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</si>
  <si>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t>
  </si>
  <si>
    <t>2013 Jun</t>
  </si>
  <si>
    <t>2013 Jul</t>
  </si>
  <si>
    <t>Multi-Family Building Permits</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</si>
  <si>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</si>
  <si>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</si>
  <si>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</si>
  <si>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</si>
  <si>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</si>
  <si>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</si>
  <si>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</si>
  <si>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</si>
  <si>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</si>
  <si>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</si>
  <si>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</si>
  <si>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</si>
  <si>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</si>
  <si>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</si>
  <si>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</si>
  <si>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</si>
  <si>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</si>
  <si>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YTD</t>
  </si>
  <si>
    <t>2015 Jan</t>
  </si>
  <si>
    <t>2015 Jan**</t>
  </si>
  <si>
    <t>2014**</t>
  </si>
  <si>
    <t>2015 Feb</t>
  </si>
  <si>
    <t>2015 Mar</t>
  </si>
  <si>
    <t>2015 Apr</t>
  </si>
  <si>
    <t>2015 May</t>
  </si>
  <si>
    <t>2015 Jun</t>
  </si>
  <si>
    <t>2004 Jan*</t>
  </si>
  <si>
    <t xml:space="preserve">*Data before this point is not directly comparable to later data. The universe of permit issuing places reflected in the survey increased. More information on this transition is available on the Census Bureau's web site. </t>
  </si>
  <si>
    <t>Note: Monthly estimates will not sum to published annual data and published year-to-date data.  Annual and YTD data includes numbers from late reporting entities which are not reflected in published monthly data.  None of the Austin MSA's 5 counties are completely covered by permit systems. Approximately 88% of the Austin MSA population is in permit-issuing areas.</t>
  </si>
  <si>
    <t>2014 Jan**</t>
  </si>
  <si>
    <t>**Data prior to this point is not directly comparable to later data.  The universe of permit issuing places reflected in the survey increased over those in the 2004 series.  At the present time, 2014 Austin MSA estimates are reported for the previous universe only.</t>
  </si>
  <si>
    <t>2015 Jul</t>
  </si>
  <si>
    <t>2015 Aug</t>
  </si>
  <si>
    <t>2015 Sep</t>
  </si>
  <si>
    <t>2015 Oct</t>
  </si>
  <si>
    <t>2015 Nov</t>
  </si>
  <si>
    <t xml:space="preserve">2015 Nov </t>
  </si>
  <si>
    <t>2015 Dec</t>
  </si>
  <si>
    <t>2016 YTD</t>
  </si>
  <si>
    <t>2016 Jan</t>
  </si>
  <si>
    <t>2016 Feb</t>
  </si>
  <si>
    <t>2016 Mar</t>
  </si>
  <si>
    <t>Source:  U.S. Bureau of the Census, http://www.census.gov/construction/bps/. [last Chamber update: Apr. 28, 2016]</t>
  </si>
  <si>
    <t>Source:  Real Estate Center at Texas A&amp;M University, http://recenter.tamu.edu/data/bp/. [last Chamber update: Apr. 28, 2016]</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</si>
</sst>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2]\ #,##0.00_);[Red]\([$€-2]\ #,##0.00\)"/>
    <numFmt numFmtId="171" formatCode="#,##0.0"/>
    <numFmt numFmtId="172" formatCode="0.0"/>
    <numFmt numFmtId="173" formatCode="_(* #,##0.000_);_(* \(#,##0.000\);_(* &quot;-&quot;??_);_(@_)"/>
    <numFmt numFmtId="174" formatCode="#,##0.000"/>
    <numFmt numFmtId="175" formatCode="0.000"/>
    <numFmt numFmtId="176" formatCode="0.0%"/>
    <numFmt numFmtId="177" formatCode="mmmm\ yyyy"/>
    <numFmt numFmtId="178" formatCode="_(* #,##0.000_);_(* \(#,##0.000\);_(* &quot;-&quot;???_);_(@_)"/>
  </numFmts>
  <fonts count="90">
    <font>
      <sz val="10"/>
      <name val="Verdana"/>
      <family val="0"/>
    </font>
    <font>
      <u val="single"/>
      <sz val="10"/>
      <color indexed="12"/>
      <name val="Verdana"/>
      <family val="2"/>
    </font>
    <font>
      <u val="single"/>
      <sz val="10"/>
      <color indexed="36"/>
      <name val="Verdana"/>
      <family val="2"/>
    </font>
    <font>
      <sz val="8"/>
      <name val="Verdana"/>
      <family val="2"/>
    </font>
    <font>
      <sz val="12"/>
      <name val="Arial"/>
      <family val="2"/>
    </font>
    <font>
      <sz val="11"/>
      <color indexed="8"/>
      <name val="Calibri"/>
      <family val="2"/>
    </font>
    <font>
      <sz val="10"/>
      <color indexed="8"/>
      <name val="Calibri"/>
      <family val="2"/>
    </font>
    <font>
      <sz val="10"/>
      <color indexed="8"/>
      <name val="Verdana"/>
      <family val="2"/>
    </font>
    <font>
      <sz val="10"/>
      <color indexed="8"/>
      <name val="Arial"/>
      <family val="2"/>
    </font>
    <font>
      <sz val="10"/>
      <color indexed="9"/>
      <name val="Verdana"/>
      <family val="2"/>
    </font>
    <font>
      <sz val="10"/>
      <color indexed="9"/>
      <name val="Arial"/>
      <family val="2"/>
    </font>
    <font>
      <sz val="10"/>
      <color indexed="20"/>
      <name val="Verdana"/>
      <family val="2"/>
    </font>
    <font>
      <sz val="10"/>
      <color indexed="20"/>
      <name val="Arial"/>
      <family val="2"/>
    </font>
    <font>
      <b/>
      <sz val="10"/>
      <color indexed="52"/>
      <name val="Verdana"/>
      <family val="2"/>
    </font>
    <font>
      <b/>
      <sz val="10"/>
      <color indexed="52"/>
      <name val="Arial"/>
      <family val="2"/>
    </font>
    <font>
      <b/>
      <sz val="10"/>
      <color indexed="9"/>
      <name val="Verdana"/>
      <family val="2"/>
    </font>
    <font>
      <b/>
      <sz val="10"/>
      <color indexed="9"/>
      <name val="Arial"/>
      <family val="2"/>
    </font>
    <font>
      <i/>
      <sz val="10"/>
      <color indexed="23"/>
      <name val="Verdana"/>
      <family val="2"/>
    </font>
    <font>
      <i/>
      <sz val="10"/>
      <color indexed="23"/>
      <name val="Arial"/>
      <family val="2"/>
    </font>
    <font>
      <sz val="10"/>
      <color indexed="17"/>
      <name val="Verdana"/>
      <family val="2"/>
    </font>
    <font>
      <sz val="10"/>
      <color indexed="17"/>
      <name val="Arial"/>
      <family val="2"/>
    </font>
    <font>
      <b/>
      <sz val="15"/>
      <color indexed="56"/>
      <name val="Verdana"/>
      <family val="2"/>
    </font>
    <font>
      <b/>
      <sz val="15"/>
      <color indexed="56"/>
      <name val="Arial"/>
      <family val="2"/>
    </font>
    <font>
      <b/>
      <sz val="13"/>
      <color indexed="56"/>
      <name val="Verdana"/>
      <family val="2"/>
    </font>
    <font>
      <b/>
      <sz val="13"/>
      <color indexed="56"/>
      <name val="Arial"/>
      <family val="2"/>
    </font>
    <font>
      <b/>
      <sz val="11"/>
      <color indexed="56"/>
      <name val="Verdana"/>
      <family val="2"/>
    </font>
    <font>
      <b/>
      <sz val="11"/>
      <color indexed="56"/>
      <name val="Arial"/>
      <family val="2"/>
    </font>
    <font>
      <u val="single"/>
      <sz val="11"/>
      <color indexed="12"/>
      <name val="Calibri"/>
      <family val="2"/>
    </font>
    <font>
      <sz val="10"/>
      <color indexed="62"/>
      <name val="Verdana"/>
      <family val="2"/>
    </font>
    <font>
      <sz val="10"/>
      <color indexed="62"/>
      <name val="Arial"/>
      <family val="2"/>
    </font>
    <font>
      <sz val="10"/>
      <color indexed="52"/>
      <name val="Verdana"/>
      <family val="2"/>
    </font>
    <font>
      <sz val="10"/>
      <color indexed="52"/>
      <name val="Arial"/>
      <family val="2"/>
    </font>
    <font>
      <sz val="10"/>
      <color indexed="60"/>
      <name val="Verdana"/>
      <family val="2"/>
    </font>
    <font>
      <sz val="10"/>
      <color indexed="60"/>
      <name val="Arial"/>
      <family val="2"/>
    </font>
    <font>
      <b/>
      <sz val="10"/>
      <color indexed="63"/>
      <name val="Verdana"/>
      <family val="2"/>
    </font>
    <font>
      <b/>
      <sz val="10"/>
      <color indexed="63"/>
      <name val="Arial"/>
      <family val="2"/>
    </font>
    <font>
      <b/>
      <sz val="18"/>
      <color indexed="56"/>
      <name val="Cambria"/>
      <family val="2"/>
    </font>
    <font>
      <b/>
      <sz val="10"/>
      <color indexed="8"/>
      <name val="Verdana"/>
      <family val="2"/>
    </font>
    <font>
      <b/>
      <sz val="10"/>
      <color indexed="8"/>
      <name val="Arial"/>
      <family val="2"/>
    </font>
    <font>
      <sz val="10"/>
      <color indexed="10"/>
      <name val="Verdana"/>
      <family val="2"/>
    </font>
    <font>
      <sz val="10"/>
      <color indexed="10"/>
      <name val="Arial"/>
      <family val="2"/>
    </font>
    <font>
      <b/>
      <sz val="10"/>
      <name val="Calibri"/>
      <family val="2"/>
    </font>
    <font>
      <sz val="10"/>
      <name val="Calibri"/>
      <family val="2"/>
    </font>
    <font>
      <sz val="8"/>
      <name val="Calibri"/>
      <family val="2"/>
    </font>
    <font>
      <b/>
      <sz val="10"/>
      <color indexed="10"/>
      <name val="Courier New"/>
      <family val="3"/>
    </font>
    <font>
      <sz val="10"/>
      <color indexed="10"/>
      <name val="Calibri"/>
      <family val="2"/>
    </font>
    <font>
      <sz val="10"/>
      <color indexed="10"/>
      <name val="Courier New"/>
      <family val="3"/>
    </font>
    <font>
      <sz val="10"/>
      <color indexed="10"/>
      <name val="Arial Unicode MS"/>
      <family val="2"/>
    </font>
    <font>
      <b/>
      <sz val="10"/>
      <color indexed="8"/>
      <name val="Calibri"/>
      <family val="2"/>
    </font>
    <font>
      <b/>
      <sz val="18"/>
      <color indexed="8"/>
      <name val="Calibri"/>
      <family val="2"/>
    </font>
    <font>
      <sz val="10"/>
      <color theme="1"/>
      <name val="Verdana"/>
      <family val="2"/>
    </font>
    <font>
      <sz val="10"/>
      <color theme="1"/>
      <name val="Arial"/>
      <family val="2"/>
    </font>
    <font>
      <sz val="10"/>
      <color theme="0"/>
      <name val="Verdana"/>
      <family val="2"/>
    </font>
    <font>
      <sz val="10"/>
      <color theme="0"/>
      <name val="Arial"/>
      <family val="2"/>
    </font>
    <font>
      <sz val="10"/>
      <color rgb="FF9C0006"/>
      <name val="Verdana"/>
      <family val="2"/>
    </font>
    <font>
      <sz val="10"/>
      <color rgb="FF9C0006"/>
      <name val="Arial"/>
      <family val="2"/>
    </font>
    <font>
      <b/>
      <sz val="10"/>
      <color rgb="FFFA7D00"/>
      <name val="Verdana"/>
      <family val="2"/>
    </font>
    <font>
      <b/>
      <sz val="10"/>
      <color rgb="FFFA7D00"/>
      <name val="Arial"/>
      <family val="2"/>
    </font>
    <font>
      <b/>
      <sz val="10"/>
      <color theme="0"/>
      <name val="Verdana"/>
      <family val="2"/>
    </font>
    <font>
      <b/>
      <sz val="10"/>
      <color theme="0"/>
      <name val="Arial"/>
      <family val="2"/>
    </font>
    <font>
      <sz val="11"/>
      <color theme="1"/>
      <name val="Calibri"/>
      <family val="2"/>
    </font>
    <font>
      <i/>
      <sz val="10"/>
      <color rgb="FF7F7F7F"/>
      <name val="Verdana"/>
      <family val="2"/>
    </font>
    <font>
      <i/>
      <sz val="10"/>
      <color rgb="FF7F7F7F"/>
      <name val="Arial"/>
      <family val="2"/>
    </font>
    <font>
      <sz val="10"/>
      <color rgb="FF006100"/>
      <name val="Verdana"/>
      <family val="2"/>
    </font>
    <font>
      <sz val="10"/>
      <color rgb="FF006100"/>
      <name val="Arial"/>
      <family val="2"/>
    </font>
    <font>
      <b/>
      <sz val="15"/>
      <color theme="3"/>
      <name val="Verdana"/>
      <family val="2"/>
    </font>
    <font>
      <b/>
      <sz val="15"/>
      <color theme="3"/>
      <name val="Arial"/>
      <family val="2"/>
    </font>
    <font>
      <b/>
      <sz val="13"/>
      <color theme="3"/>
      <name val="Verdana"/>
      <family val="2"/>
    </font>
    <font>
      <b/>
      <sz val="13"/>
      <color theme="3"/>
      <name val="Arial"/>
      <family val="2"/>
    </font>
    <font>
      <b/>
      <sz val="11"/>
      <color theme="3"/>
      <name val="Verdana"/>
      <family val="2"/>
    </font>
    <font>
      <b/>
      <sz val="11"/>
      <color theme="3"/>
      <name val="Arial"/>
      <family val="2"/>
    </font>
    <font>
      <u val="single"/>
      <sz val="11"/>
      <color theme="10"/>
      <name val="Calibri"/>
      <family val="2"/>
    </font>
    <font>
      <sz val="10"/>
      <color rgb="FF3F3F76"/>
      <name val="Verdana"/>
      <family val="2"/>
    </font>
    <font>
      <sz val="10"/>
      <color rgb="FF3F3F76"/>
      <name val="Arial"/>
      <family val="2"/>
    </font>
    <font>
      <sz val="10"/>
      <color rgb="FFFA7D00"/>
      <name val="Verdana"/>
      <family val="2"/>
    </font>
    <font>
      <sz val="10"/>
      <color rgb="FFFA7D00"/>
      <name val="Arial"/>
      <family val="2"/>
    </font>
    <font>
      <sz val="10"/>
      <color rgb="FF9C6500"/>
      <name val="Verdana"/>
      <family val="2"/>
    </font>
    <font>
      <sz val="10"/>
      <color rgb="FF9C6500"/>
      <name val="Arial"/>
      <family val="2"/>
    </font>
    <font>
      <b/>
      <sz val="10"/>
      <color rgb="FF3F3F3F"/>
      <name val="Verdana"/>
      <family val="2"/>
    </font>
    <font>
      <b/>
      <sz val="10"/>
      <color rgb="FF3F3F3F"/>
      <name val="Arial"/>
      <family val="2"/>
    </font>
    <font>
      <b/>
      <sz val="18"/>
      <color theme="3"/>
      <name val="Cambria"/>
      <family val="2"/>
    </font>
    <font>
      <b/>
      <sz val="10"/>
      <color theme="1"/>
      <name val="Verdana"/>
      <family val="2"/>
    </font>
    <font>
      <b/>
      <sz val="10"/>
      <color theme="1"/>
      <name val="Arial"/>
      <family val="2"/>
    </font>
    <font>
      <sz val="10"/>
      <color rgb="FFFF0000"/>
      <name val="Verdana"/>
      <family val="2"/>
    </font>
    <font>
      <sz val="10"/>
      <color rgb="FFFF0000"/>
      <name val="Arial"/>
      <family val="2"/>
    </font>
    <font>
      <b/>
      <sz val="10"/>
      <color rgb="FFFF0000"/>
      <name val="Courier New"/>
      <family val="3"/>
    </font>
    <font>
      <sz val="10"/>
      <color rgb="FFFF0000"/>
      <name val="Calibri"/>
      <family val="2"/>
    </font>
    <font>
      <sz val="10"/>
      <color rgb="FFFF0000"/>
      <name val="Courier New"/>
      <family val="3"/>
    </font>
    <font>
      <sz val="10"/>
      <color rgb="FFFF0000"/>
      <name val="Arial Unicode MS"/>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2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0"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0"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0"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0"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0"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0"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0"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0"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0"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0"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2"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2"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2"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2"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2"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2"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2"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7" borderId="1" applyNumberFormat="0" applyAlignment="0" applyProtection="0"/>
    <xf numFmtId="0" fontId="57" fillId="27" borderId="1" applyNumberFormat="0" applyAlignment="0" applyProtection="0"/>
    <xf numFmtId="0" fontId="57" fillId="27" borderId="1" applyNumberFormat="0" applyAlignment="0" applyProtection="0"/>
    <xf numFmtId="0" fontId="57" fillId="27" borderId="1" applyNumberFormat="0" applyAlignment="0" applyProtection="0"/>
    <xf numFmtId="0" fontId="58" fillId="28" borderId="2" applyNumberFormat="0" applyAlignment="0" applyProtection="0"/>
    <xf numFmtId="0" fontId="59" fillId="28" borderId="2" applyNumberFormat="0" applyAlignment="0" applyProtection="0"/>
    <xf numFmtId="0" fontId="59" fillId="28" borderId="2" applyNumberFormat="0" applyAlignment="0" applyProtection="0"/>
    <xf numFmtId="0" fontId="59" fillId="28" borderId="2"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8" fillId="0" borderId="4" applyNumberFormat="0" applyFill="0" applyAlignment="0" applyProtection="0"/>
    <xf numFmtId="0" fontId="68" fillId="0" borderId="4" applyNumberFormat="0" applyFill="0" applyAlignment="0" applyProtection="0"/>
    <xf numFmtId="0" fontId="68" fillId="0" borderId="4"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30" borderId="1" applyNumberFormat="0" applyAlignment="0" applyProtection="0"/>
    <xf numFmtId="0" fontId="73" fillId="30" borderId="1" applyNumberFormat="0" applyAlignment="0" applyProtection="0"/>
    <xf numFmtId="0" fontId="73" fillId="30" borderId="1" applyNumberFormat="0" applyAlignment="0" applyProtection="0"/>
    <xf numFmtId="0" fontId="73" fillId="30" borderId="1" applyNumberFormat="0" applyAlignment="0" applyProtection="0"/>
    <xf numFmtId="0" fontId="74"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6"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51" fillId="0" borderId="0">
      <alignment/>
      <protection/>
    </xf>
    <xf numFmtId="0" fontId="51" fillId="0" borderId="0">
      <alignment/>
      <protection/>
    </xf>
    <xf numFmtId="0" fontId="51" fillId="0" borderId="0">
      <alignment/>
      <protection/>
    </xf>
    <xf numFmtId="0" fontId="6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32" borderId="7" applyNumberFormat="0" applyFont="0" applyAlignment="0" applyProtection="0"/>
    <xf numFmtId="0" fontId="51" fillId="32" borderId="7" applyNumberFormat="0" applyFont="0" applyAlignment="0" applyProtection="0"/>
    <xf numFmtId="0" fontId="51" fillId="32" borderId="7" applyNumberFormat="0" applyFont="0" applyAlignment="0" applyProtection="0"/>
    <xf numFmtId="0" fontId="51" fillId="32" borderId="7" applyNumberFormat="0" applyFont="0" applyAlignment="0" applyProtection="0"/>
    <xf numFmtId="0" fontId="51" fillId="32" borderId="7" applyNumberFormat="0" applyFont="0" applyAlignment="0" applyProtection="0"/>
    <xf numFmtId="0" fontId="51" fillId="32" borderId="7" applyNumberFormat="0" applyFont="0" applyAlignment="0" applyProtection="0"/>
    <xf numFmtId="0" fontId="51" fillId="32" borderId="7" applyNumberFormat="0" applyFont="0" applyAlignment="0" applyProtection="0"/>
    <xf numFmtId="0" fontId="51" fillId="32" borderId="7" applyNumberFormat="0" applyFont="0" applyAlignment="0" applyProtection="0"/>
    <xf numFmtId="0" fontId="51" fillId="32" borderId="7" applyNumberFormat="0" applyFont="0" applyAlignment="0" applyProtection="0"/>
    <xf numFmtId="0" fontId="51" fillId="32" borderId="7" applyNumberFormat="0" applyFont="0" applyAlignment="0" applyProtection="0"/>
    <xf numFmtId="0" fontId="51" fillId="32" borderId="7" applyNumberFormat="0" applyFont="0" applyAlignment="0" applyProtection="0"/>
    <xf numFmtId="0" fontId="51" fillId="32" borderId="7" applyNumberFormat="0" applyFont="0" applyAlignment="0" applyProtection="0"/>
    <xf numFmtId="0" fontId="78" fillId="27" borderId="8" applyNumberFormat="0" applyAlignment="0" applyProtection="0"/>
    <xf numFmtId="0" fontId="79" fillId="27" borderId="8" applyNumberFormat="0" applyAlignment="0" applyProtection="0"/>
    <xf numFmtId="0" fontId="79" fillId="27" borderId="8" applyNumberFormat="0" applyAlignment="0" applyProtection="0"/>
    <xf numFmtId="0" fontId="79" fillId="27" borderId="8" applyNumberForma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9" applyNumberFormat="0" applyFill="0" applyAlignment="0" applyProtection="0"/>
    <xf numFmtId="0" fontId="82" fillId="0" borderId="9" applyNumberFormat="0" applyFill="0" applyAlignment="0" applyProtection="0"/>
    <xf numFmtId="0" fontId="82" fillId="0" borderId="9" applyNumberFormat="0" applyFill="0" applyAlignment="0" applyProtection="0"/>
    <xf numFmtId="0" fontId="82" fillId="0" borderId="9"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cellStyleXfs>
  <cellXfs count="44">
    <xf numFmtId="0" fontId="0" fillId="0" borderId="0" xfId="0" applyAlignment="1">
      <alignment/>
    </xf>
    <xf numFmtId="165" fontId="0" fillId="0" borderId="0" xfId="0" applyNumberFormat="1" applyAlignment="1">
      <alignment/>
    </xf>
    <xf numFmtId="0" fontId="0" fillId="0" borderId="0" xfId="0" applyFont="1" applyAlignment="1">
      <alignment/>
    </xf>
    <xf numFmtId="3" fontId="0" fillId="0" borderId="0" xfId="0" applyNumberFormat="1" applyAlignment="1">
      <alignment/>
    </xf>
    <xf numFmtId="9" fontId="0" fillId="0" borderId="0" xfId="276" applyFont="1"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horizontal="center" vertical="center" wrapText="1"/>
    </xf>
    <xf numFmtId="0" fontId="42" fillId="0" borderId="0" xfId="0" applyFont="1" applyAlignment="1">
      <alignment horizontal="left"/>
    </xf>
    <xf numFmtId="165" fontId="42" fillId="0" borderId="0" xfId="150" applyNumberFormat="1" applyFont="1" applyAlignment="1">
      <alignment/>
    </xf>
    <xf numFmtId="173" fontId="42" fillId="0" borderId="0" xfId="150" applyNumberFormat="1" applyFont="1" applyAlignment="1">
      <alignment/>
    </xf>
    <xf numFmtId="164" fontId="42" fillId="0" borderId="0" xfId="150" applyNumberFormat="1" applyFont="1" applyAlignment="1">
      <alignment/>
    </xf>
    <xf numFmtId="0" fontId="42" fillId="0" borderId="0" xfId="0" applyFont="1" applyAlignment="1">
      <alignment vertical="center"/>
    </xf>
    <xf numFmtId="176" fontId="42" fillId="0" borderId="0" xfId="0" applyNumberFormat="1" applyFont="1" applyAlignment="1">
      <alignment/>
    </xf>
    <xf numFmtId="176" fontId="42" fillId="0" borderId="0" xfId="276" applyNumberFormat="1" applyFont="1" applyAlignment="1">
      <alignment/>
    </xf>
    <xf numFmtId="3" fontId="42" fillId="0" borderId="0" xfId="0" applyNumberFormat="1" applyFont="1" applyAlignment="1">
      <alignment/>
    </xf>
    <xf numFmtId="0" fontId="42" fillId="0" borderId="0" xfId="0" applyFont="1" applyAlignment="1">
      <alignment horizontal="center"/>
    </xf>
    <xf numFmtId="0" fontId="42" fillId="0" borderId="0" xfId="0" applyFont="1" applyAlignment="1">
      <alignment horizontal="center" vertical="center" wrapText="1"/>
    </xf>
    <xf numFmtId="0" fontId="85" fillId="0" borderId="0" xfId="0" applyFont="1" applyAlignment="1">
      <alignment/>
    </xf>
    <xf numFmtId="165" fontId="86" fillId="0" borderId="0" xfId="150" applyNumberFormat="1" applyFont="1" applyAlignment="1">
      <alignment/>
    </xf>
    <xf numFmtId="43" fontId="0" fillId="0" borderId="0" xfId="0" applyNumberFormat="1" applyAlignment="1">
      <alignment/>
    </xf>
    <xf numFmtId="0" fontId="42" fillId="0" borderId="0" xfId="0" applyFont="1" applyAlignment="1">
      <alignment horizontal="center" vertical="center" wrapText="1"/>
    </xf>
    <xf numFmtId="0" fontId="0" fillId="0" borderId="0" xfId="0" applyAlignment="1">
      <alignment wrapText="1"/>
    </xf>
    <xf numFmtId="3" fontId="0" fillId="0" borderId="0" xfId="0" applyNumberFormat="1" applyAlignment="1">
      <alignment wrapText="1"/>
    </xf>
    <xf numFmtId="165" fontId="42" fillId="0" borderId="0" xfId="150" applyNumberFormat="1" applyFont="1" applyAlignment="1">
      <alignment horizontal="right"/>
    </xf>
    <xf numFmtId="0" fontId="41" fillId="0" borderId="0" xfId="0" applyFont="1" applyAlignment="1">
      <alignment horizontal="left"/>
    </xf>
    <xf numFmtId="0" fontId="42" fillId="0" borderId="0" xfId="0" applyFont="1" applyAlignment="1">
      <alignment horizontal="left" vertical="center"/>
    </xf>
    <xf numFmtId="165" fontId="87" fillId="0" borderId="0" xfId="0" applyNumberFormat="1" applyFont="1" applyAlignment="1">
      <alignment/>
    </xf>
    <xf numFmtId="0" fontId="88" fillId="0" borderId="0" xfId="0" applyFont="1" applyAlignment="1">
      <alignment vertical="center"/>
    </xf>
    <xf numFmtId="165" fontId="42" fillId="0" borderId="0" xfId="0" applyNumberFormat="1" applyFont="1" applyAlignment="1">
      <alignment/>
    </xf>
    <xf numFmtId="0" fontId="0" fillId="0" borderId="0" xfId="0" applyFont="1" applyAlignment="1">
      <alignment vertical="center"/>
    </xf>
    <xf numFmtId="0" fontId="0" fillId="0" borderId="0" xfId="0" applyAlignment="1">
      <alignment vertical="center"/>
    </xf>
    <xf numFmtId="173" fontId="89" fillId="0" borderId="0" xfId="150" applyNumberFormat="1" applyFont="1" applyAlignment="1">
      <alignment/>
    </xf>
    <xf numFmtId="173" fontId="89" fillId="0" borderId="0" xfId="150" applyNumberFormat="1" applyFont="1" applyFill="1" applyAlignment="1">
      <alignment/>
    </xf>
    <xf numFmtId="0" fontId="42" fillId="0" borderId="0" xfId="0" applyFont="1" applyAlignment="1">
      <alignment vertical="top" wrapText="1"/>
    </xf>
    <xf numFmtId="0" fontId="0" fillId="0" borderId="0" xfId="0" applyAlignment="1">
      <alignment vertical="top" wrapText="1"/>
    </xf>
    <xf numFmtId="0" fontId="42" fillId="0" borderId="0" xfId="0" applyFont="1" applyAlignment="1">
      <alignment horizontal="left" wrapText="1"/>
    </xf>
    <xf numFmtId="0" fontId="42" fillId="0" borderId="0" xfId="0" applyFont="1" applyAlignment="1">
      <alignment vertical="center" wrapText="1"/>
    </xf>
    <xf numFmtId="0" fontId="42" fillId="0" borderId="0" xfId="0" applyFont="1" applyAlignment="1">
      <alignment horizontal="center" vertical="center" wrapText="1"/>
    </xf>
    <xf numFmtId="0" fontId="42" fillId="0" borderId="0" xfId="0" applyFont="1" applyAlignment="1">
      <alignment horizontal="center" wrapText="1"/>
    </xf>
    <xf numFmtId="176" fontId="42" fillId="0" borderId="0" xfId="0" applyNumberFormat="1" applyFont="1" applyAlignment="1">
      <alignment horizontal="center" vertical="center" wrapText="1"/>
    </xf>
    <xf numFmtId="0" fontId="42" fillId="0" borderId="0" xfId="0" applyFont="1" applyAlignment="1">
      <alignment horizontal="center"/>
    </xf>
  </cellXfs>
  <cellStyles count="274">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1 2" xfId="76"/>
    <cellStyle name="60% - Accent1 3" xfId="77"/>
    <cellStyle name="60% - Accent1 4" xfId="78"/>
    <cellStyle name="60% - Accent1 5" xfId="79"/>
    <cellStyle name="60% - Accent2" xfId="80"/>
    <cellStyle name="60% - Accent2 2" xfId="81"/>
    <cellStyle name="60% - Accent2 3" xfId="82"/>
    <cellStyle name="60% - Accent2 4" xfId="83"/>
    <cellStyle name="60% - Accent2 5" xfId="84"/>
    <cellStyle name="60% - Accent3" xfId="85"/>
    <cellStyle name="60% - Accent3 2" xfId="86"/>
    <cellStyle name="60% - Accent3 3" xfId="87"/>
    <cellStyle name="60% - Accent3 4" xfId="88"/>
    <cellStyle name="60% - Accent3 5" xfId="89"/>
    <cellStyle name="60% - Accent4" xfId="90"/>
    <cellStyle name="60% - Accent4 2" xfId="91"/>
    <cellStyle name="60% - Accent4 3" xfId="92"/>
    <cellStyle name="60% - Accent4 4" xfId="93"/>
    <cellStyle name="60% - Accent4 5" xfId="94"/>
    <cellStyle name="60% - Accent5" xfId="95"/>
    <cellStyle name="60% - Accent5 2" xfId="96"/>
    <cellStyle name="60% - Accent5 3" xfId="97"/>
    <cellStyle name="60% - Accent5 4" xfId="98"/>
    <cellStyle name="60% - Accent5 5" xfId="99"/>
    <cellStyle name="60% - Accent6" xfId="100"/>
    <cellStyle name="60% - Accent6 2" xfId="101"/>
    <cellStyle name="60% - Accent6 3" xfId="102"/>
    <cellStyle name="60% - Accent6 4" xfId="103"/>
    <cellStyle name="60% - Accent6 5" xfId="104"/>
    <cellStyle name="Accent1" xfId="105"/>
    <cellStyle name="Accent1 2" xfId="106"/>
    <cellStyle name="Accent1 3" xfId="107"/>
    <cellStyle name="Accent1 4" xfId="108"/>
    <cellStyle name="Accent1 5" xfId="109"/>
    <cellStyle name="Accent2" xfId="110"/>
    <cellStyle name="Accent2 2" xfId="111"/>
    <cellStyle name="Accent2 3" xfId="112"/>
    <cellStyle name="Accent2 4" xfId="113"/>
    <cellStyle name="Accent2 5" xfId="114"/>
    <cellStyle name="Accent3" xfId="115"/>
    <cellStyle name="Accent3 2" xfId="116"/>
    <cellStyle name="Accent3 3" xfId="117"/>
    <cellStyle name="Accent3 4" xfId="118"/>
    <cellStyle name="Accent3 5" xfId="119"/>
    <cellStyle name="Accent4" xfId="120"/>
    <cellStyle name="Accent4 2" xfId="121"/>
    <cellStyle name="Accent4 3" xfId="122"/>
    <cellStyle name="Accent4 4" xfId="123"/>
    <cellStyle name="Accent4 5" xfId="124"/>
    <cellStyle name="Accent5" xfId="125"/>
    <cellStyle name="Accent5 2" xfId="126"/>
    <cellStyle name="Accent5 3" xfId="127"/>
    <cellStyle name="Accent5 4" xfId="128"/>
    <cellStyle name="Accent5 5" xfId="129"/>
    <cellStyle name="Accent6" xfId="130"/>
    <cellStyle name="Accent6 2" xfId="131"/>
    <cellStyle name="Accent6 3" xfId="132"/>
    <cellStyle name="Accent6 4" xfId="133"/>
    <cellStyle name="Accent6 5" xfId="134"/>
    <cellStyle name="Bad" xfId="135"/>
    <cellStyle name="Bad 2" xfId="136"/>
    <cellStyle name="Bad 3" xfId="137"/>
    <cellStyle name="Bad 4" xfId="138"/>
    <cellStyle name="Bad 5" xfId="139"/>
    <cellStyle name="Calculation" xfId="140"/>
    <cellStyle name="Calculation 2" xfId="141"/>
    <cellStyle name="Calculation 3" xfId="142"/>
    <cellStyle name="Calculation 4" xfId="143"/>
    <cellStyle name="Calculation 5" xfId="144"/>
    <cellStyle name="Check Cell" xfId="145"/>
    <cellStyle name="Check Cell 2" xfId="146"/>
    <cellStyle name="Check Cell 3" xfId="147"/>
    <cellStyle name="Check Cell 4" xfId="148"/>
    <cellStyle name="Check Cell 5" xfId="149"/>
    <cellStyle name="Comma" xfId="150"/>
    <cellStyle name="Comma [0]" xfId="151"/>
    <cellStyle name="Comma 2" xfId="152"/>
    <cellStyle name="Currency" xfId="153"/>
    <cellStyle name="Currency [0]" xfId="154"/>
    <cellStyle name="Explanatory Text" xfId="155"/>
    <cellStyle name="Explanatory Text 2" xfId="156"/>
    <cellStyle name="Explanatory Text 3" xfId="157"/>
    <cellStyle name="Explanatory Text 4" xfId="158"/>
    <cellStyle name="Explanatory Text 5" xfId="159"/>
    <cellStyle name="Followed Hyperlink" xfId="160"/>
    <cellStyle name="Good" xfId="161"/>
    <cellStyle name="Good 2" xfId="162"/>
    <cellStyle name="Good 3" xfId="163"/>
    <cellStyle name="Good 4" xfId="164"/>
    <cellStyle name="Good 5" xfId="165"/>
    <cellStyle name="Heading 1" xfId="166"/>
    <cellStyle name="Heading 1 2" xfId="167"/>
    <cellStyle name="Heading 1 3" xfId="168"/>
    <cellStyle name="Heading 1 4" xfId="169"/>
    <cellStyle name="Heading 1 5" xfId="170"/>
    <cellStyle name="Heading 2" xfId="171"/>
    <cellStyle name="Heading 2 2" xfId="172"/>
    <cellStyle name="Heading 2 3" xfId="173"/>
    <cellStyle name="Heading 2 4" xfId="174"/>
    <cellStyle name="Heading 2 5" xfId="175"/>
    <cellStyle name="Heading 3" xfId="176"/>
    <cellStyle name="Heading 3 2" xfId="177"/>
    <cellStyle name="Heading 3 3" xfId="178"/>
    <cellStyle name="Heading 3 4" xfId="179"/>
    <cellStyle name="Heading 3 5" xfId="180"/>
    <cellStyle name="Heading 4" xfId="181"/>
    <cellStyle name="Heading 4 2" xfId="182"/>
    <cellStyle name="Heading 4 3" xfId="183"/>
    <cellStyle name="Heading 4 4" xfId="184"/>
    <cellStyle name="Heading 4 5" xfId="185"/>
    <cellStyle name="Hyperlink" xfId="186"/>
    <cellStyle name="Hyperlink 2" xfId="187"/>
    <cellStyle name="Hyperlink 3" xfId="188"/>
    <cellStyle name="Hyperlink 4" xfId="189"/>
    <cellStyle name="Input" xfId="190"/>
    <cellStyle name="Input 2" xfId="191"/>
    <cellStyle name="Input 3" xfId="192"/>
    <cellStyle name="Input 4" xfId="193"/>
    <cellStyle name="Input 5" xfId="194"/>
    <cellStyle name="Linked Cell" xfId="195"/>
    <cellStyle name="Linked Cell 2" xfId="196"/>
    <cellStyle name="Linked Cell 3" xfId="197"/>
    <cellStyle name="Linked Cell 4" xfId="198"/>
    <cellStyle name="Linked Cell 5" xfId="199"/>
    <cellStyle name="Neutral" xfId="200"/>
    <cellStyle name="Neutral 2" xfId="201"/>
    <cellStyle name="Neutral 3" xfId="202"/>
    <cellStyle name="Neutral 4" xfId="203"/>
    <cellStyle name="Neutral 5" xfId="204"/>
    <cellStyle name="Normal 10" xfId="205"/>
    <cellStyle name="Normal 10 2" xfId="206"/>
    <cellStyle name="Normal 10 3" xfId="207"/>
    <cellStyle name="Normal 10 4" xfId="208"/>
    <cellStyle name="Normal 11" xfId="209"/>
    <cellStyle name="Normal 11 2" xfId="210"/>
    <cellStyle name="Normal 11 3" xfId="211"/>
    <cellStyle name="Normal 11 4" xfId="212"/>
    <cellStyle name="Normal 12" xfId="213"/>
    <cellStyle name="Normal 12 2" xfId="214"/>
    <cellStyle name="Normal 12 3" xfId="215"/>
    <cellStyle name="Normal 12 4" xfId="216"/>
    <cellStyle name="Normal 13" xfId="217"/>
    <cellStyle name="Normal 13 2" xfId="218"/>
    <cellStyle name="Normal 13 3" xfId="219"/>
    <cellStyle name="Normal 13 4" xfId="220"/>
    <cellStyle name="Normal 14" xfId="221"/>
    <cellStyle name="Normal 15" xfId="222"/>
    <cellStyle name="Normal 16" xfId="223"/>
    <cellStyle name="Normal 17" xfId="224"/>
    <cellStyle name="Normal 18" xfId="225"/>
    <cellStyle name="Normal 19" xfId="226"/>
    <cellStyle name="Normal 2" xfId="227"/>
    <cellStyle name="Normal 2 2" xfId="228"/>
    <cellStyle name="Normal 2 3" xfId="229"/>
    <cellStyle name="Normal 2 4" xfId="230"/>
    <cellStyle name="Normal 3" xfId="231"/>
    <cellStyle name="Normal 3 2" xfId="232"/>
    <cellStyle name="Normal 3 3" xfId="233"/>
    <cellStyle name="Normal 3 4" xfId="234"/>
    <cellStyle name="Normal 4" xfId="235"/>
    <cellStyle name="Normal 4 2" xfId="236"/>
    <cellStyle name="Normal 4 3" xfId="237"/>
    <cellStyle name="Normal 4 4" xfId="238"/>
    <cellStyle name="Normal 5" xfId="239"/>
    <cellStyle name="Normal 5 2" xfId="240"/>
    <cellStyle name="Normal 5 3" xfId="241"/>
    <cellStyle name="Normal 5 4" xfId="242"/>
    <cellStyle name="Normal 6" xfId="243"/>
    <cellStyle name="Normal 6 2" xfId="244"/>
    <cellStyle name="Normal 6 3" xfId="245"/>
    <cellStyle name="Normal 6 4" xfId="246"/>
    <cellStyle name="Normal 7" xfId="247"/>
    <cellStyle name="Normal 7 2" xfId="248"/>
    <cellStyle name="Normal 7 3" xfId="249"/>
    <cellStyle name="Normal 7 4" xfId="250"/>
    <cellStyle name="Normal 8" xfId="251"/>
    <cellStyle name="Normal 8 2" xfId="252"/>
    <cellStyle name="Normal 8 3" xfId="253"/>
    <cellStyle name="Normal 8 4" xfId="254"/>
    <cellStyle name="Normal 9" xfId="255"/>
    <cellStyle name="Normal 9 2" xfId="256"/>
    <cellStyle name="Normal 9 3" xfId="257"/>
    <cellStyle name="Normal 9 4" xfId="258"/>
    <cellStyle name="Note" xfId="259"/>
    <cellStyle name="Note 10" xfId="260"/>
    <cellStyle name="Note 11" xfId="261"/>
    <cellStyle name="Note 12" xfId="262"/>
    <cellStyle name="Note 2" xfId="263"/>
    <cellStyle name="Note 3" xfId="264"/>
    <cellStyle name="Note 4" xfId="265"/>
    <cellStyle name="Note 5" xfId="266"/>
    <cellStyle name="Note 6" xfId="267"/>
    <cellStyle name="Note 7" xfId="268"/>
    <cellStyle name="Note 8" xfId="269"/>
    <cellStyle name="Note 9" xfId="270"/>
    <cellStyle name="Output" xfId="271"/>
    <cellStyle name="Output 2" xfId="272"/>
    <cellStyle name="Output 3" xfId="273"/>
    <cellStyle name="Output 4" xfId="274"/>
    <cellStyle name="Output 5" xfId="275"/>
    <cellStyle name="Percent" xfId="276"/>
    <cellStyle name="Title" xfId="277"/>
    <cellStyle name="Total" xfId="278"/>
    <cellStyle name="Total 2" xfId="279"/>
    <cellStyle name="Total 3" xfId="280"/>
    <cellStyle name="Total 4" xfId="281"/>
    <cellStyle name="Total 5" xfId="282"/>
    <cellStyle name="Warning Text" xfId="283"/>
    <cellStyle name="Warning Text 2" xfId="284"/>
    <cellStyle name="Warning Text 3" xfId="285"/>
    <cellStyle name="Warning Text 4" xfId="286"/>
    <cellStyle name="Warning Text 5" xfId="2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Residential Permits: Austin MSA &amp; United States</a:t>
            </a:r>
          </a:p>
        </c:rich>
      </c:tx>
      <c:layout>
        <c:manualLayout>
          <c:xMode val="factor"/>
          <c:yMode val="factor"/>
          <c:x val="0"/>
          <c:y val="-0.0075"/>
        </c:manualLayout>
      </c:layout>
      <c:spPr>
        <a:noFill/>
        <a:ln w="3175">
          <a:noFill/>
        </a:ln>
      </c:spPr>
    </c:title>
    <c:plotArea>
      <c:layout>
        <c:manualLayout>
          <c:xMode val="edge"/>
          <c:yMode val="edge"/>
          <c:x val="0.0375"/>
          <c:y val="0.06825"/>
          <c:w val="0.92125"/>
          <c:h val="0.87675"/>
        </c:manualLayout>
      </c:layout>
      <c:barChart>
        <c:barDir val="col"/>
        <c:grouping val="stacked"/>
        <c:varyColors val="0"/>
        <c:ser>
          <c:idx val="0"/>
          <c:order val="0"/>
          <c:tx>
            <c:strRef>
              <c:f>'Permits Census'!$C$5</c:f>
              <c:strCache>
                <c:ptCount val="1"/>
                <c:pt idx="0">
                  <c:v>1 Unit</c:v>
                </c:pt>
              </c:strCache>
            </c:strRef>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'Permits Census'!$A$189:$A$206</c:f>
              <c:strCach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strCache>
            </c:strRef>
          </c:cat>
          <c:val>
            <c:numRef>
              <c:f>'Permits Census'!$C$6:$C$21</c:f>
              <c:numCache>
                <c:ptCount val="16"/>
                <c:pt idx="0">
                  <c:v>12932</c:v>
                </c:pt>
                <c:pt idx="1">
                  <c:v>9115</c:v>
                </c:pt>
                <c:pt idx="2">
                  <c:v>11041</c:v>
                </c:pt>
                <c:pt idx="3">
                  <c:v>12103</c:v>
                </c:pt>
                <c:pt idx="4">
                  <c:v>14309</c:v>
                </c:pt>
                <c:pt idx="5">
                  <c:v>17346</c:v>
                </c:pt>
                <c:pt idx="6">
                  <c:v>17615</c:v>
                </c:pt>
                <c:pt idx="7">
                  <c:v>12120</c:v>
                </c:pt>
                <c:pt idx="8">
                  <c:v>7710</c:v>
                </c:pt>
                <c:pt idx="9">
                  <c:v>6678</c:v>
                </c:pt>
                <c:pt idx="10">
                  <c:v>6200</c:v>
                </c:pt>
                <c:pt idx="11">
                  <c:v>6231</c:v>
                </c:pt>
                <c:pt idx="12">
                  <c:v>8229</c:v>
                </c:pt>
                <c:pt idx="13">
                  <c:v>8941</c:v>
                </c:pt>
                <c:pt idx="14">
                  <c:v>11515</c:v>
                </c:pt>
                <c:pt idx="15">
                  <c:v>11574</c:v>
                </c:pt>
              </c:numCache>
            </c:numRef>
          </c:val>
        </c:ser>
        <c:ser>
          <c:idx val="1"/>
          <c:order val="1"/>
          <c:tx>
            <c:strRef>
              <c:f>'Permits Census'!$D$5</c:f>
              <c:strCache>
                <c:ptCount val="1"/>
                <c:pt idx="0">
                  <c:v>Multifamily Units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'Permits Census'!$A$189:$A$206</c:f>
              <c:strCach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strCache>
            </c:strRef>
          </c:cat>
          <c:val>
            <c:numRef>
              <c:f>'Permits Census'!$D$6:$D$21</c:f>
              <c:numCache>
                <c:ptCount val="16"/>
                <c:pt idx="0">
                  <c:v>8842</c:v>
                </c:pt>
                <c:pt idx="1">
                  <c:v>8699</c:v>
                </c:pt>
                <c:pt idx="2">
                  <c:v>6160</c:v>
                </c:pt>
                <c:pt idx="3">
                  <c:v>3214</c:v>
                </c:pt>
                <c:pt idx="4">
                  <c:v>3706</c:v>
                </c:pt>
                <c:pt idx="5">
                  <c:v>5895</c:v>
                </c:pt>
                <c:pt idx="6">
                  <c:v>8481</c:v>
                </c:pt>
                <c:pt idx="7">
                  <c:v>7783</c:v>
                </c:pt>
                <c:pt idx="8">
                  <c:v>4082</c:v>
                </c:pt>
                <c:pt idx="9">
                  <c:v>2080</c:v>
                </c:pt>
                <c:pt idx="10">
                  <c:v>2586</c:v>
                </c:pt>
                <c:pt idx="11">
                  <c:v>4008</c:v>
                </c:pt>
                <c:pt idx="12">
                  <c:v>11334</c:v>
                </c:pt>
                <c:pt idx="13">
                  <c:v>11911</c:v>
                </c:pt>
                <c:pt idx="14">
                  <c:v>8434</c:v>
                </c:pt>
                <c:pt idx="15">
                  <c:v>10545</c:v>
                </c:pt>
              </c:numCache>
            </c:numRef>
          </c:val>
        </c:ser>
        <c:overlap val="100"/>
        <c:gapWidth val="75"/>
        <c:axId val="25867822"/>
        <c:axId val="31483807"/>
      </c:barChart>
      <c:lineChart>
        <c:grouping val="standard"/>
        <c:varyColors val="0"/>
        <c:ser>
          <c:idx val="2"/>
          <c:order val="2"/>
          <c:tx>
            <c:strRef>
              <c:f>'Permits Census'!$A$186</c:f>
              <c:strCache>
                <c:ptCount val="1"/>
                <c:pt idx="0">
                  <c:v>United States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'Permits Census'!$A$6:$A$21</c:f>
              <c:strCach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strCache>
            </c:strRef>
          </c:cat>
          <c:val>
            <c:numRef>
              <c:f>'Permits Census'!$B$189:$B$204</c:f>
              <c:numCache>
                <c:ptCount val="16"/>
                <c:pt idx="0">
                  <c:v>1592.267</c:v>
                </c:pt>
                <c:pt idx="1">
                  <c:v>1636.676</c:v>
                </c:pt>
                <c:pt idx="2">
                  <c:v>1747.678</c:v>
                </c:pt>
                <c:pt idx="3">
                  <c:v>1889.214</c:v>
                </c:pt>
                <c:pt idx="4">
                  <c:v>2070.077</c:v>
                </c:pt>
                <c:pt idx="5">
                  <c:v>2155.316</c:v>
                </c:pt>
                <c:pt idx="6">
                  <c:v>1838.903</c:v>
                </c:pt>
                <c:pt idx="7">
                  <c:v>1398.415</c:v>
                </c:pt>
                <c:pt idx="8">
                  <c:v>905.359</c:v>
                </c:pt>
                <c:pt idx="9">
                  <c:v>582.963</c:v>
                </c:pt>
                <c:pt idx="10">
                  <c:v>604.61</c:v>
                </c:pt>
                <c:pt idx="11">
                  <c:v>624.061</c:v>
                </c:pt>
                <c:pt idx="12">
                  <c:v>829.658</c:v>
                </c:pt>
                <c:pt idx="13">
                  <c:v>990.822</c:v>
                </c:pt>
                <c:pt idx="14">
                  <c:v>1052.124</c:v>
                </c:pt>
                <c:pt idx="15">
                  <c:v>1178.138</c:v>
                </c:pt>
              </c:numCache>
            </c:numRef>
          </c:val>
          <c:smooth val="0"/>
        </c:ser>
        <c:axId val="14918808"/>
        <c:axId val="51545"/>
      </c:lineChart>
      <c:catAx>
        <c:axId val="25867822"/>
        <c:scaling>
          <c:orientation val="minMax"/>
        </c:scaling>
        <c:axPos val="b"/>
        <c:delete val="0"/>
        <c:numFmt formatCode="General" sourceLinked="1"/>
        <c:majorTickMark val="none"/>
        <c:minorTickMark val="none"/>
        <c:tickLblPos val="nextTo"/>
        <c:spPr>
          <a:ln w="3175">
            <a:solidFill>
              <a:srgbClr val="808080"/>
            </a:solidFill>
          </a:ln>
        </c:spPr>
        <c:crossAx val="31483807"/>
        <c:crosses val="autoZero"/>
        <c:auto val="1"/>
        <c:lblOffset val="100"/>
        <c:tickLblSkip val="1"/>
        <c:noMultiLvlLbl val="0"/>
      </c:catAx>
      <c:valAx>
        <c:axId val="31483807"/>
        <c:scaling>
          <c:orientation val="minMax"/>
        </c:scaling>
        <c:axPos val="l"/>
        <c:title>
          <c:tx>
            <c:rich>
              <a:bodyPr vert="horz" rot="-5400000" anchor="ctr"/>
              <a:lstStyle/>
              <a:p>
                <a:pPr algn="ctr">
                  <a:defRPr/>
                </a:pPr>
                <a:r>
                  <a:rPr lang="en-US" cap="none" sz="1000" b="1" i="0" u="none" baseline="0">
                    <a:solidFill>
                      <a:srgbClr val="000000"/>
                    </a:solidFill>
                  </a:rPr>
                  <a:t>Austin MSA</a:t>
                </a:r>
              </a:p>
            </c:rich>
          </c:tx>
          <c:layout>
            <c:manualLayout>
              <c:xMode val="factor"/>
              <c:yMode val="factor"/>
              <c:x val="-0.011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5867822"/>
        <c:crossesAt val="1"/>
        <c:crossBetween val="between"/>
        <c:dispUnits/>
      </c:valAx>
      <c:catAx>
        <c:axId val="14918808"/>
        <c:scaling>
          <c:orientation val="minMax"/>
        </c:scaling>
        <c:axPos val="b"/>
        <c:delete val="1"/>
        <c:majorTickMark val="out"/>
        <c:minorTickMark val="none"/>
        <c:tickLblPos val="nextTo"/>
        <c:crossAx val="51545"/>
        <c:crosses val="autoZero"/>
        <c:auto val="1"/>
        <c:lblOffset val="100"/>
        <c:tickLblSkip val="1"/>
        <c:noMultiLvlLbl val="0"/>
      </c:catAx>
      <c:valAx>
        <c:axId val="51545"/>
        <c:scaling>
          <c:orientation val="minMax"/>
          <c:max val="3000"/>
        </c:scaling>
        <c:axPos val="l"/>
        <c:title>
          <c:tx>
            <c:rich>
              <a:bodyPr vert="horz" rot="-5400000" anchor="ctr"/>
              <a:lstStyle/>
              <a:p>
                <a:pPr algn="ctr">
                  <a:defRPr/>
                </a:pPr>
                <a:r>
                  <a:rPr lang="en-US" cap="none" sz="1000" b="1" i="0" u="none" baseline="0">
                    <a:solidFill>
                      <a:srgbClr val="000000"/>
                    </a:solidFill>
                  </a:rPr>
                  <a:t>United States (000s)</a:t>
                </a:r>
              </a:p>
            </c:rich>
          </c:tx>
          <c:layout>
            <c:manualLayout>
              <c:xMode val="factor"/>
              <c:yMode val="factor"/>
              <c:x val="-0.0075"/>
              <c:y val="0.000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4918808"/>
        <c:crosses val="max"/>
        <c:crossBetween val="between"/>
        <c:dispUnits/>
      </c:valAx>
      <c:spPr>
        <a:solidFill>
          <a:srgbClr val="FFFFFF"/>
        </a:solidFill>
        <a:ln w="3175">
          <a:noFill/>
        </a:ln>
      </c:spPr>
    </c:plotArea>
    <c:legend>
      <c:legendPos val="b"/>
      <c:layout>
        <c:manualLayout>
          <c:xMode val="edge"/>
          <c:yMode val="edge"/>
          <c:x val="0.29275"/>
          <c:y val="0.0775"/>
          <c:w val="0.41675"/>
          <c:h val="0.037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Residential Permits: Austin MSA &amp; United States</a:t>
            </a:r>
          </a:p>
        </c:rich>
      </c:tx>
      <c:layout>
        <c:manualLayout>
          <c:xMode val="factor"/>
          <c:yMode val="factor"/>
          <c:x val="-0.01"/>
          <c:y val="0.006"/>
        </c:manualLayout>
      </c:layout>
      <c:spPr>
        <a:noFill/>
        <a:ln w="3175">
          <a:noFill/>
        </a:ln>
      </c:spPr>
    </c:title>
    <c:plotArea>
      <c:layout>
        <c:manualLayout>
          <c:xMode val="edge"/>
          <c:yMode val="edge"/>
          <c:x val="0.0375"/>
          <c:y val="0.06825"/>
          <c:w val="0.92125"/>
          <c:h val="0.8775"/>
        </c:manualLayout>
      </c:layout>
      <c:barChart>
        <c:barDir val="col"/>
        <c:grouping val="stacked"/>
        <c:varyColors val="0"/>
        <c:ser>
          <c:idx val="0"/>
          <c:order val="0"/>
          <c:tx>
            <c:strRef>
              <c:f>'Permits Census'!$C$5</c:f>
              <c:strCache>
                <c:ptCount val="1"/>
                <c:pt idx="0">
                  <c:v>1 Unit</c:v>
                </c:pt>
              </c:strCache>
            </c:strRef>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'Permits Census'!$A$86:$A$184</c:f>
              <c:strCache>
                <c:ptCount val="99"/>
                <c:pt idx="0">
                  <c:v>2008 Jan</c:v>
                </c:pt>
                <c:pt idx="1">
                  <c:v>2008 Feb</c:v>
                </c:pt>
                <c:pt idx="2">
                  <c:v>2008 Mar</c:v>
                </c:pt>
                <c:pt idx="3">
                  <c:v>2008 Apr</c:v>
                </c:pt>
                <c:pt idx="4">
                  <c:v>2008 May</c:v>
                </c:pt>
                <c:pt idx="5">
                  <c:v>2008 Jun</c:v>
                </c:pt>
                <c:pt idx="6">
                  <c:v>2008 Jul</c:v>
                </c:pt>
                <c:pt idx="7">
                  <c:v>2008 Aug</c:v>
                </c:pt>
                <c:pt idx="8">
                  <c:v>2008 Sep</c:v>
                </c:pt>
                <c:pt idx="9">
                  <c:v>2008 Oct</c:v>
                </c:pt>
                <c:pt idx="10">
                  <c:v>2008 Nov</c:v>
                </c:pt>
                <c:pt idx="11">
                  <c:v>2008 Dec</c:v>
                </c:pt>
                <c:pt idx="12">
                  <c:v>2009 Jan</c:v>
                </c:pt>
                <c:pt idx="13">
                  <c:v>2009 Feb</c:v>
                </c:pt>
                <c:pt idx="14">
                  <c:v>2009 Mar</c:v>
                </c:pt>
                <c:pt idx="15">
                  <c:v>2009 Apr</c:v>
                </c:pt>
                <c:pt idx="16">
                  <c:v>2009 May</c:v>
                </c:pt>
                <c:pt idx="17">
                  <c:v>2009 Jun</c:v>
                </c:pt>
                <c:pt idx="18">
                  <c:v>2009 Jul</c:v>
                </c:pt>
                <c:pt idx="19">
                  <c:v>2009 Aug</c:v>
                </c:pt>
                <c:pt idx="20">
                  <c:v>2009 Sep</c:v>
                </c:pt>
                <c:pt idx="21">
                  <c:v>2009 Oct</c:v>
                </c:pt>
                <c:pt idx="22">
                  <c:v>2009 Nov</c:v>
                </c:pt>
                <c:pt idx="23">
                  <c:v>2009 Dec</c:v>
                </c:pt>
                <c:pt idx="24">
                  <c:v>2010 Jan</c:v>
                </c:pt>
                <c:pt idx="25">
                  <c:v>2010 Feb</c:v>
                </c:pt>
                <c:pt idx="26">
                  <c:v>2010 Mar</c:v>
                </c:pt>
                <c:pt idx="27">
                  <c:v>2010 Apr</c:v>
                </c:pt>
                <c:pt idx="28">
                  <c:v>2010 May</c:v>
                </c:pt>
                <c:pt idx="29">
                  <c:v>2010 Jun</c:v>
                </c:pt>
                <c:pt idx="30">
                  <c:v>2010 Jul</c:v>
                </c:pt>
                <c:pt idx="31">
                  <c:v>2010 Aug</c:v>
                </c:pt>
                <c:pt idx="32">
                  <c:v>2010 Sep</c:v>
                </c:pt>
                <c:pt idx="33">
                  <c:v>2010 Oct</c:v>
                </c:pt>
                <c:pt idx="34">
                  <c:v>2010 Nov</c:v>
                </c:pt>
                <c:pt idx="35">
                  <c:v>2010 Dec</c:v>
                </c:pt>
                <c:pt idx="36">
                  <c:v>2011 Jan</c:v>
                </c:pt>
                <c:pt idx="37">
                  <c:v>2011 Feb</c:v>
                </c:pt>
                <c:pt idx="38">
                  <c:v>2011 Mar</c:v>
                </c:pt>
                <c:pt idx="39">
                  <c:v>2011 Apr</c:v>
                </c:pt>
                <c:pt idx="40">
                  <c:v>2011 May</c:v>
                </c:pt>
                <c:pt idx="41">
                  <c:v>2011 Jun</c:v>
                </c:pt>
                <c:pt idx="42">
                  <c:v>2011 Jul</c:v>
                </c:pt>
                <c:pt idx="43">
                  <c:v>2011 Aug</c:v>
                </c:pt>
                <c:pt idx="44">
                  <c:v>2011 Sep</c:v>
                </c:pt>
                <c:pt idx="45">
                  <c:v>2011 Oct</c:v>
                </c:pt>
                <c:pt idx="46">
                  <c:v>2011 Nov</c:v>
                </c:pt>
                <c:pt idx="47">
                  <c:v>2011 Dec</c:v>
                </c:pt>
                <c:pt idx="48">
                  <c:v>2012 Jan</c:v>
                </c:pt>
                <c:pt idx="49">
                  <c:v>2012 Feb</c:v>
                </c:pt>
                <c:pt idx="50">
                  <c:v>2012 Mar</c:v>
                </c:pt>
                <c:pt idx="51">
                  <c:v>2012 Apr</c:v>
                </c:pt>
                <c:pt idx="52">
                  <c:v>2012 May</c:v>
                </c:pt>
                <c:pt idx="53">
                  <c:v>2012 Jun</c:v>
                </c:pt>
                <c:pt idx="54">
                  <c:v>2012 Jul</c:v>
                </c:pt>
                <c:pt idx="55">
                  <c:v>2012 Aug</c:v>
                </c:pt>
                <c:pt idx="56">
                  <c:v>2012 Sep</c:v>
                </c:pt>
                <c:pt idx="57">
                  <c:v>2012 Oct</c:v>
                </c:pt>
                <c:pt idx="58">
                  <c:v>2012 Nov</c:v>
                </c:pt>
                <c:pt idx="59">
                  <c:v>2012 Dec</c:v>
                </c:pt>
                <c:pt idx="60">
                  <c:v>2013 Jan</c:v>
                </c:pt>
                <c:pt idx="61">
                  <c:v>2013 Feb</c:v>
                </c:pt>
                <c:pt idx="62">
                  <c:v>2013 Mar</c:v>
                </c:pt>
                <c:pt idx="63">
                  <c:v>2013 Apr</c:v>
                </c:pt>
                <c:pt idx="64">
                  <c:v>2013 May</c:v>
                </c:pt>
                <c:pt idx="65">
                  <c:v>2013 Jun</c:v>
                </c:pt>
                <c:pt idx="66">
                  <c:v>2013 Jul</c:v>
                </c:pt>
                <c:pt idx="67">
                  <c:v>2013 Aug</c:v>
                </c:pt>
                <c:pt idx="68">
                  <c:v>2013 Sep</c:v>
                </c:pt>
                <c:pt idx="69">
                  <c:v>2013 Oct</c:v>
                </c:pt>
                <c:pt idx="70">
                  <c:v>2013 Nov</c:v>
                </c:pt>
                <c:pt idx="71">
                  <c:v>2013 Dec</c:v>
                </c:pt>
                <c:pt idx="72">
                  <c:v>2014 Jan</c:v>
                </c:pt>
                <c:pt idx="73">
                  <c:v>2014 Feb</c:v>
                </c:pt>
                <c:pt idx="74">
                  <c:v>2014 Mar</c:v>
                </c:pt>
                <c:pt idx="75">
                  <c:v>2014 Apr</c:v>
                </c:pt>
                <c:pt idx="76">
                  <c:v>2014 May</c:v>
                </c:pt>
                <c:pt idx="77">
                  <c:v>2014 Jun</c:v>
                </c:pt>
                <c:pt idx="78">
                  <c:v>2014 Jul</c:v>
                </c:pt>
                <c:pt idx="79">
                  <c:v>2014 Aug</c:v>
                </c:pt>
                <c:pt idx="80">
                  <c:v>2014 Sep</c:v>
                </c:pt>
                <c:pt idx="81">
                  <c:v>2014 Oct</c:v>
                </c:pt>
                <c:pt idx="82">
                  <c:v>2014 Nov</c:v>
                </c:pt>
                <c:pt idx="83">
                  <c:v>2014 Dec</c:v>
                </c:pt>
                <c:pt idx="84">
                  <c:v>2015 Jan**</c:v>
                </c:pt>
                <c:pt idx="85">
                  <c:v>2015 Feb</c:v>
                </c:pt>
                <c:pt idx="86">
                  <c:v>2015 Mar</c:v>
                </c:pt>
                <c:pt idx="87">
                  <c:v>2015 Apr</c:v>
                </c:pt>
                <c:pt idx="88">
                  <c:v>2015 May</c:v>
                </c:pt>
                <c:pt idx="89">
                  <c:v>2015 Jun</c:v>
                </c:pt>
                <c:pt idx="90">
                  <c:v>2015 Jul</c:v>
                </c:pt>
                <c:pt idx="91">
                  <c:v>2015 Aug</c:v>
                </c:pt>
                <c:pt idx="92">
                  <c:v>2015 Sep</c:v>
                </c:pt>
                <c:pt idx="93">
                  <c:v>2015 Oct</c:v>
                </c:pt>
                <c:pt idx="94">
                  <c:v>2015 Nov</c:v>
                </c:pt>
                <c:pt idx="95">
                  <c:v>2015 Dec</c:v>
                </c:pt>
                <c:pt idx="96">
                  <c:v>2016 Jan</c:v>
                </c:pt>
                <c:pt idx="97">
                  <c:v>2016 Feb</c:v>
                </c:pt>
                <c:pt idx="98">
                  <c:v>2016 Mar</c:v>
                </c:pt>
              </c:strCache>
            </c:strRef>
          </c:cat>
          <c:val>
            <c:numRef>
              <c:f>'Permits Census'!$C$86:$C$184</c:f>
              <c:numCache>
                <c:ptCount val="99"/>
                <c:pt idx="0">
                  <c:v>855</c:v>
                </c:pt>
                <c:pt idx="1">
                  <c:v>759</c:v>
                </c:pt>
                <c:pt idx="2">
                  <c:v>864</c:v>
                </c:pt>
                <c:pt idx="3">
                  <c:v>1027</c:v>
                </c:pt>
                <c:pt idx="4">
                  <c:v>827</c:v>
                </c:pt>
                <c:pt idx="5">
                  <c:v>690</c:v>
                </c:pt>
                <c:pt idx="6">
                  <c:v>766</c:v>
                </c:pt>
                <c:pt idx="7">
                  <c:v>598</c:v>
                </c:pt>
                <c:pt idx="8">
                  <c:v>702</c:v>
                </c:pt>
                <c:pt idx="9">
                  <c:v>508</c:v>
                </c:pt>
                <c:pt idx="10">
                  <c:v>281</c:v>
                </c:pt>
                <c:pt idx="11">
                  <c:v>326</c:v>
                </c:pt>
                <c:pt idx="12">
                  <c:v>467</c:v>
                </c:pt>
                <c:pt idx="13">
                  <c:v>454</c:v>
                </c:pt>
                <c:pt idx="14">
                  <c:v>493</c:v>
                </c:pt>
                <c:pt idx="15">
                  <c:v>706</c:v>
                </c:pt>
                <c:pt idx="16">
                  <c:v>504</c:v>
                </c:pt>
                <c:pt idx="17">
                  <c:v>760</c:v>
                </c:pt>
                <c:pt idx="18">
                  <c:v>861</c:v>
                </c:pt>
                <c:pt idx="19">
                  <c:v>733</c:v>
                </c:pt>
                <c:pt idx="20">
                  <c:v>549</c:v>
                </c:pt>
                <c:pt idx="21">
                  <c:v>469</c:v>
                </c:pt>
                <c:pt idx="22">
                  <c:v>374</c:v>
                </c:pt>
                <c:pt idx="23">
                  <c:v>487</c:v>
                </c:pt>
                <c:pt idx="24">
                  <c:v>422</c:v>
                </c:pt>
                <c:pt idx="25">
                  <c:v>570</c:v>
                </c:pt>
                <c:pt idx="26">
                  <c:v>781</c:v>
                </c:pt>
                <c:pt idx="27">
                  <c:v>654</c:v>
                </c:pt>
                <c:pt idx="28">
                  <c:v>538</c:v>
                </c:pt>
                <c:pt idx="29">
                  <c:v>530</c:v>
                </c:pt>
                <c:pt idx="30">
                  <c:v>518</c:v>
                </c:pt>
                <c:pt idx="31">
                  <c:v>479</c:v>
                </c:pt>
                <c:pt idx="32">
                  <c:v>443</c:v>
                </c:pt>
                <c:pt idx="33">
                  <c:v>375</c:v>
                </c:pt>
                <c:pt idx="34">
                  <c:v>346</c:v>
                </c:pt>
                <c:pt idx="35">
                  <c:v>370</c:v>
                </c:pt>
                <c:pt idx="36">
                  <c:v>408</c:v>
                </c:pt>
                <c:pt idx="37">
                  <c:v>449</c:v>
                </c:pt>
                <c:pt idx="38">
                  <c:v>697</c:v>
                </c:pt>
                <c:pt idx="39">
                  <c:v>672</c:v>
                </c:pt>
                <c:pt idx="40">
                  <c:v>536</c:v>
                </c:pt>
                <c:pt idx="41">
                  <c:v>575</c:v>
                </c:pt>
                <c:pt idx="42">
                  <c:v>393</c:v>
                </c:pt>
                <c:pt idx="43">
                  <c:v>544</c:v>
                </c:pt>
                <c:pt idx="44">
                  <c:v>600</c:v>
                </c:pt>
                <c:pt idx="45">
                  <c:v>415</c:v>
                </c:pt>
                <c:pt idx="46">
                  <c:v>441</c:v>
                </c:pt>
                <c:pt idx="47">
                  <c:v>450</c:v>
                </c:pt>
                <c:pt idx="48">
                  <c:v>615</c:v>
                </c:pt>
                <c:pt idx="49">
                  <c:v>521</c:v>
                </c:pt>
                <c:pt idx="50">
                  <c:v>641</c:v>
                </c:pt>
                <c:pt idx="51">
                  <c:v>684</c:v>
                </c:pt>
                <c:pt idx="52">
                  <c:v>804</c:v>
                </c:pt>
                <c:pt idx="53">
                  <c:v>770</c:v>
                </c:pt>
                <c:pt idx="54">
                  <c:v>712</c:v>
                </c:pt>
                <c:pt idx="55">
                  <c:v>789</c:v>
                </c:pt>
                <c:pt idx="56">
                  <c:v>601</c:v>
                </c:pt>
                <c:pt idx="57">
                  <c:v>739</c:v>
                </c:pt>
                <c:pt idx="58">
                  <c:v>496</c:v>
                </c:pt>
                <c:pt idx="59">
                  <c:v>435</c:v>
                </c:pt>
                <c:pt idx="60">
                  <c:v>706</c:v>
                </c:pt>
                <c:pt idx="61">
                  <c:v>695</c:v>
                </c:pt>
                <c:pt idx="62">
                  <c:v>789</c:v>
                </c:pt>
                <c:pt idx="63">
                  <c:v>827</c:v>
                </c:pt>
                <c:pt idx="64">
                  <c:v>839</c:v>
                </c:pt>
                <c:pt idx="65">
                  <c:v>789</c:v>
                </c:pt>
                <c:pt idx="66">
                  <c:v>908</c:v>
                </c:pt>
                <c:pt idx="67">
                  <c:v>919</c:v>
                </c:pt>
                <c:pt idx="68">
                  <c:v>674</c:v>
                </c:pt>
                <c:pt idx="69">
                  <c:v>806</c:v>
                </c:pt>
                <c:pt idx="70">
                  <c:v>579</c:v>
                </c:pt>
                <c:pt idx="71">
                  <c:v>616</c:v>
                </c:pt>
                <c:pt idx="72">
                  <c:v>720</c:v>
                </c:pt>
                <c:pt idx="73">
                  <c:v>904</c:v>
                </c:pt>
                <c:pt idx="74">
                  <c:v>913</c:v>
                </c:pt>
                <c:pt idx="75">
                  <c:v>1028</c:v>
                </c:pt>
                <c:pt idx="76">
                  <c:v>1226</c:v>
                </c:pt>
                <c:pt idx="77">
                  <c:v>1217</c:v>
                </c:pt>
                <c:pt idx="78">
                  <c:v>1069</c:v>
                </c:pt>
                <c:pt idx="79">
                  <c:v>962</c:v>
                </c:pt>
                <c:pt idx="80">
                  <c:v>948</c:v>
                </c:pt>
                <c:pt idx="81">
                  <c:v>998</c:v>
                </c:pt>
                <c:pt idx="82">
                  <c:v>642</c:v>
                </c:pt>
                <c:pt idx="83">
                  <c:v>936</c:v>
                </c:pt>
                <c:pt idx="84">
                  <c:v>847</c:v>
                </c:pt>
                <c:pt idx="85">
                  <c:v>942</c:v>
                </c:pt>
                <c:pt idx="86">
                  <c:v>1104</c:v>
                </c:pt>
                <c:pt idx="87">
                  <c:v>1085</c:v>
                </c:pt>
                <c:pt idx="88">
                  <c:v>1107</c:v>
                </c:pt>
                <c:pt idx="89">
                  <c:v>1155</c:v>
                </c:pt>
                <c:pt idx="90">
                  <c:v>1109</c:v>
                </c:pt>
                <c:pt idx="91">
                  <c:v>781</c:v>
                </c:pt>
                <c:pt idx="92">
                  <c:v>761</c:v>
                </c:pt>
                <c:pt idx="93">
                  <c:v>993</c:v>
                </c:pt>
                <c:pt idx="94">
                  <c:v>753</c:v>
                </c:pt>
                <c:pt idx="95">
                  <c:v>877</c:v>
                </c:pt>
                <c:pt idx="96">
                  <c:v>771</c:v>
                </c:pt>
                <c:pt idx="97">
                  <c:v>1027</c:v>
                </c:pt>
                <c:pt idx="98">
                  <c:v>1490</c:v>
                </c:pt>
              </c:numCache>
            </c:numRef>
          </c:val>
        </c:ser>
        <c:ser>
          <c:idx val="1"/>
          <c:order val="1"/>
          <c:tx>
            <c:strRef>
              <c:f>'Permits Census'!$D$5</c:f>
              <c:strCache>
                <c:ptCount val="1"/>
                <c:pt idx="0">
                  <c:v>Multifamily Units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'Permits Census'!$A$86:$A$184</c:f>
              <c:strCache>
                <c:ptCount val="99"/>
                <c:pt idx="0">
                  <c:v>2008 Jan</c:v>
                </c:pt>
                <c:pt idx="1">
                  <c:v>2008 Feb</c:v>
                </c:pt>
                <c:pt idx="2">
                  <c:v>2008 Mar</c:v>
                </c:pt>
                <c:pt idx="3">
                  <c:v>2008 Apr</c:v>
                </c:pt>
                <c:pt idx="4">
                  <c:v>2008 May</c:v>
                </c:pt>
                <c:pt idx="5">
                  <c:v>2008 Jun</c:v>
                </c:pt>
                <c:pt idx="6">
                  <c:v>2008 Jul</c:v>
                </c:pt>
                <c:pt idx="7">
                  <c:v>2008 Aug</c:v>
                </c:pt>
                <c:pt idx="8">
                  <c:v>2008 Sep</c:v>
                </c:pt>
                <c:pt idx="9">
                  <c:v>2008 Oct</c:v>
                </c:pt>
                <c:pt idx="10">
                  <c:v>2008 Nov</c:v>
                </c:pt>
                <c:pt idx="11">
                  <c:v>2008 Dec</c:v>
                </c:pt>
                <c:pt idx="12">
                  <c:v>2009 Jan</c:v>
                </c:pt>
                <c:pt idx="13">
                  <c:v>2009 Feb</c:v>
                </c:pt>
                <c:pt idx="14">
                  <c:v>2009 Mar</c:v>
                </c:pt>
                <c:pt idx="15">
                  <c:v>2009 Apr</c:v>
                </c:pt>
                <c:pt idx="16">
                  <c:v>2009 May</c:v>
                </c:pt>
                <c:pt idx="17">
                  <c:v>2009 Jun</c:v>
                </c:pt>
                <c:pt idx="18">
                  <c:v>2009 Jul</c:v>
                </c:pt>
                <c:pt idx="19">
                  <c:v>2009 Aug</c:v>
                </c:pt>
                <c:pt idx="20">
                  <c:v>2009 Sep</c:v>
                </c:pt>
                <c:pt idx="21">
                  <c:v>2009 Oct</c:v>
                </c:pt>
                <c:pt idx="22">
                  <c:v>2009 Nov</c:v>
                </c:pt>
                <c:pt idx="23">
                  <c:v>2009 Dec</c:v>
                </c:pt>
                <c:pt idx="24">
                  <c:v>2010 Jan</c:v>
                </c:pt>
                <c:pt idx="25">
                  <c:v>2010 Feb</c:v>
                </c:pt>
                <c:pt idx="26">
                  <c:v>2010 Mar</c:v>
                </c:pt>
                <c:pt idx="27">
                  <c:v>2010 Apr</c:v>
                </c:pt>
                <c:pt idx="28">
                  <c:v>2010 May</c:v>
                </c:pt>
                <c:pt idx="29">
                  <c:v>2010 Jun</c:v>
                </c:pt>
                <c:pt idx="30">
                  <c:v>2010 Jul</c:v>
                </c:pt>
                <c:pt idx="31">
                  <c:v>2010 Aug</c:v>
                </c:pt>
                <c:pt idx="32">
                  <c:v>2010 Sep</c:v>
                </c:pt>
                <c:pt idx="33">
                  <c:v>2010 Oct</c:v>
                </c:pt>
                <c:pt idx="34">
                  <c:v>2010 Nov</c:v>
                </c:pt>
                <c:pt idx="35">
                  <c:v>2010 Dec</c:v>
                </c:pt>
                <c:pt idx="36">
                  <c:v>2011 Jan</c:v>
                </c:pt>
                <c:pt idx="37">
                  <c:v>2011 Feb</c:v>
                </c:pt>
                <c:pt idx="38">
                  <c:v>2011 Mar</c:v>
                </c:pt>
                <c:pt idx="39">
                  <c:v>2011 Apr</c:v>
                </c:pt>
                <c:pt idx="40">
                  <c:v>2011 May</c:v>
                </c:pt>
                <c:pt idx="41">
                  <c:v>2011 Jun</c:v>
                </c:pt>
                <c:pt idx="42">
                  <c:v>2011 Jul</c:v>
                </c:pt>
                <c:pt idx="43">
                  <c:v>2011 Aug</c:v>
                </c:pt>
                <c:pt idx="44">
                  <c:v>2011 Sep</c:v>
                </c:pt>
                <c:pt idx="45">
                  <c:v>2011 Oct</c:v>
                </c:pt>
                <c:pt idx="46">
                  <c:v>2011 Nov</c:v>
                </c:pt>
                <c:pt idx="47">
                  <c:v>2011 Dec</c:v>
                </c:pt>
                <c:pt idx="48">
                  <c:v>2012 Jan</c:v>
                </c:pt>
                <c:pt idx="49">
                  <c:v>2012 Feb</c:v>
                </c:pt>
                <c:pt idx="50">
                  <c:v>2012 Mar</c:v>
                </c:pt>
                <c:pt idx="51">
                  <c:v>2012 Apr</c:v>
                </c:pt>
                <c:pt idx="52">
                  <c:v>2012 May</c:v>
                </c:pt>
                <c:pt idx="53">
                  <c:v>2012 Jun</c:v>
                </c:pt>
                <c:pt idx="54">
                  <c:v>2012 Jul</c:v>
                </c:pt>
                <c:pt idx="55">
                  <c:v>2012 Aug</c:v>
                </c:pt>
                <c:pt idx="56">
                  <c:v>2012 Sep</c:v>
                </c:pt>
                <c:pt idx="57">
                  <c:v>2012 Oct</c:v>
                </c:pt>
                <c:pt idx="58">
                  <c:v>2012 Nov</c:v>
                </c:pt>
                <c:pt idx="59">
                  <c:v>2012 Dec</c:v>
                </c:pt>
                <c:pt idx="60">
                  <c:v>2013 Jan</c:v>
                </c:pt>
                <c:pt idx="61">
                  <c:v>2013 Feb</c:v>
                </c:pt>
                <c:pt idx="62">
                  <c:v>2013 Mar</c:v>
                </c:pt>
                <c:pt idx="63">
                  <c:v>2013 Apr</c:v>
                </c:pt>
                <c:pt idx="64">
                  <c:v>2013 May</c:v>
                </c:pt>
                <c:pt idx="65">
                  <c:v>2013 Jun</c:v>
                </c:pt>
                <c:pt idx="66">
                  <c:v>2013 Jul</c:v>
                </c:pt>
                <c:pt idx="67">
                  <c:v>2013 Aug</c:v>
                </c:pt>
                <c:pt idx="68">
                  <c:v>2013 Sep</c:v>
                </c:pt>
                <c:pt idx="69">
                  <c:v>2013 Oct</c:v>
                </c:pt>
                <c:pt idx="70">
                  <c:v>2013 Nov</c:v>
                </c:pt>
                <c:pt idx="71">
                  <c:v>2013 Dec</c:v>
                </c:pt>
                <c:pt idx="72">
                  <c:v>2014 Jan</c:v>
                </c:pt>
                <c:pt idx="73">
                  <c:v>2014 Feb</c:v>
                </c:pt>
                <c:pt idx="74">
                  <c:v>2014 Mar</c:v>
                </c:pt>
                <c:pt idx="75">
                  <c:v>2014 Apr</c:v>
                </c:pt>
                <c:pt idx="76">
                  <c:v>2014 May</c:v>
                </c:pt>
                <c:pt idx="77">
                  <c:v>2014 Jun</c:v>
                </c:pt>
                <c:pt idx="78">
                  <c:v>2014 Jul</c:v>
                </c:pt>
                <c:pt idx="79">
                  <c:v>2014 Aug</c:v>
                </c:pt>
                <c:pt idx="80">
                  <c:v>2014 Sep</c:v>
                </c:pt>
                <c:pt idx="81">
                  <c:v>2014 Oct</c:v>
                </c:pt>
                <c:pt idx="82">
                  <c:v>2014 Nov</c:v>
                </c:pt>
                <c:pt idx="83">
                  <c:v>2014 Dec</c:v>
                </c:pt>
                <c:pt idx="84">
                  <c:v>2015 Jan**</c:v>
                </c:pt>
                <c:pt idx="85">
                  <c:v>2015 Feb</c:v>
                </c:pt>
                <c:pt idx="86">
                  <c:v>2015 Mar</c:v>
                </c:pt>
                <c:pt idx="87">
                  <c:v>2015 Apr</c:v>
                </c:pt>
                <c:pt idx="88">
                  <c:v>2015 May</c:v>
                </c:pt>
                <c:pt idx="89">
                  <c:v>2015 Jun</c:v>
                </c:pt>
                <c:pt idx="90">
                  <c:v>2015 Jul</c:v>
                </c:pt>
                <c:pt idx="91">
                  <c:v>2015 Aug</c:v>
                </c:pt>
                <c:pt idx="92">
                  <c:v>2015 Sep</c:v>
                </c:pt>
                <c:pt idx="93">
                  <c:v>2015 Oct</c:v>
                </c:pt>
                <c:pt idx="94">
                  <c:v>2015 Nov</c:v>
                </c:pt>
                <c:pt idx="95">
                  <c:v>2015 Dec</c:v>
                </c:pt>
                <c:pt idx="96">
                  <c:v>2016 Jan</c:v>
                </c:pt>
                <c:pt idx="97">
                  <c:v>2016 Feb</c:v>
                </c:pt>
                <c:pt idx="98">
                  <c:v>2016 Mar</c:v>
                </c:pt>
              </c:strCache>
            </c:strRef>
          </c:cat>
          <c:val>
            <c:numRef>
              <c:f>'Permits Census'!$D$86:$D$184</c:f>
              <c:numCache>
                <c:ptCount val="99"/>
                <c:pt idx="0">
                  <c:v>679</c:v>
                </c:pt>
                <c:pt idx="1">
                  <c:v>738</c:v>
                </c:pt>
                <c:pt idx="2">
                  <c:v>638</c:v>
                </c:pt>
                <c:pt idx="3">
                  <c:v>90</c:v>
                </c:pt>
                <c:pt idx="4">
                  <c:v>747</c:v>
                </c:pt>
                <c:pt idx="5">
                  <c:v>399</c:v>
                </c:pt>
                <c:pt idx="6">
                  <c:v>328</c:v>
                </c:pt>
                <c:pt idx="7">
                  <c:v>720</c:v>
                </c:pt>
                <c:pt idx="8">
                  <c:v>128</c:v>
                </c:pt>
                <c:pt idx="9">
                  <c:v>307</c:v>
                </c:pt>
                <c:pt idx="10">
                  <c:v>432</c:v>
                </c:pt>
                <c:pt idx="11">
                  <c:v>735</c:v>
                </c:pt>
                <c:pt idx="12">
                  <c:v>241</c:v>
                </c:pt>
                <c:pt idx="13">
                  <c:v>234</c:v>
                </c:pt>
                <c:pt idx="14">
                  <c:v>292</c:v>
                </c:pt>
                <c:pt idx="15">
                  <c:v>232</c:v>
                </c:pt>
                <c:pt idx="16">
                  <c:v>48</c:v>
                </c:pt>
                <c:pt idx="17">
                  <c:v>509</c:v>
                </c:pt>
                <c:pt idx="18">
                  <c:v>15</c:v>
                </c:pt>
                <c:pt idx="19">
                  <c:v>12</c:v>
                </c:pt>
                <c:pt idx="20">
                  <c:v>42</c:v>
                </c:pt>
                <c:pt idx="21">
                  <c:v>7</c:v>
                </c:pt>
                <c:pt idx="22">
                  <c:v>252</c:v>
                </c:pt>
                <c:pt idx="23">
                  <c:v>27</c:v>
                </c:pt>
                <c:pt idx="24">
                  <c:v>19</c:v>
                </c:pt>
                <c:pt idx="25">
                  <c:v>11</c:v>
                </c:pt>
                <c:pt idx="26">
                  <c:v>230</c:v>
                </c:pt>
                <c:pt idx="27">
                  <c:v>176</c:v>
                </c:pt>
                <c:pt idx="28">
                  <c:v>133</c:v>
                </c:pt>
                <c:pt idx="29">
                  <c:v>77</c:v>
                </c:pt>
                <c:pt idx="30">
                  <c:v>20</c:v>
                </c:pt>
                <c:pt idx="31">
                  <c:v>190</c:v>
                </c:pt>
                <c:pt idx="32">
                  <c:v>26</c:v>
                </c:pt>
                <c:pt idx="33">
                  <c:v>9</c:v>
                </c:pt>
                <c:pt idx="34">
                  <c:v>200</c:v>
                </c:pt>
                <c:pt idx="35">
                  <c:v>453</c:v>
                </c:pt>
                <c:pt idx="36">
                  <c:v>416</c:v>
                </c:pt>
                <c:pt idx="37">
                  <c:v>33</c:v>
                </c:pt>
                <c:pt idx="38">
                  <c:v>56</c:v>
                </c:pt>
                <c:pt idx="39">
                  <c:v>324</c:v>
                </c:pt>
                <c:pt idx="40">
                  <c:v>272</c:v>
                </c:pt>
                <c:pt idx="41">
                  <c:v>1066</c:v>
                </c:pt>
                <c:pt idx="42">
                  <c:v>171</c:v>
                </c:pt>
                <c:pt idx="43">
                  <c:v>164</c:v>
                </c:pt>
                <c:pt idx="44">
                  <c:v>116</c:v>
                </c:pt>
                <c:pt idx="45">
                  <c:v>203</c:v>
                </c:pt>
                <c:pt idx="46">
                  <c:v>760</c:v>
                </c:pt>
                <c:pt idx="47">
                  <c:v>483</c:v>
                </c:pt>
                <c:pt idx="48">
                  <c:v>490</c:v>
                </c:pt>
                <c:pt idx="49">
                  <c:v>845</c:v>
                </c:pt>
                <c:pt idx="50">
                  <c:v>1310</c:v>
                </c:pt>
                <c:pt idx="51">
                  <c:v>1426</c:v>
                </c:pt>
                <c:pt idx="52">
                  <c:v>859</c:v>
                </c:pt>
                <c:pt idx="53">
                  <c:v>582</c:v>
                </c:pt>
                <c:pt idx="54">
                  <c:v>366</c:v>
                </c:pt>
                <c:pt idx="55">
                  <c:v>442</c:v>
                </c:pt>
                <c:pt idx="56">
                  <c:v>535</c:v>
                </c:pt>
                <c:pt idx="57">
                  <c:v>1407</c:v>
                </c:pt>
                <c:pt idx="58">
                  <c:v>944</c:v>
                </c:pt>
                <c:pt idx="59">
                  <c:v>1360</c:v>
                </c:pt>
                <c:pt idx="60">
                  <c:v>1183</c:v>
                </c:pt>
                <c:pt idx="61">
                  <c:v>2374</c:v>
                </c:pt>
                <c:pt idx="62">
                  <c:v>393</c:v>
                </c:pt>
                <c:pt idx="63">
                  <c:v>1507</c:v>
                </c:pt>
                <c:pt idx="64">
                  <c:v>744</c:v>
                </c:pt>
                <c:pt idx="65">
                  <c:v>183</c:v>
                </c:pt>
                <c:pt idx="66">
                  <c:v>585</c:v>
                </c:pt>
                <c:pt idx="67">
                  <c:v>722</c:v>
                </c:pt>
                <c:pt idx="68">
                  <c:v>842</c:v>
                </c:pt>
                <c:pt idx="69">
                  <c:v>967</c:v>
                </c:pt>
                <c:pt idx="70">
                  <c:v>1210</c:v>
                </c:pt>
                <c:pt idx="71">
                  <c:v>1546</c:v>
                </c:pt>
                <c:pt idx="72">
                  <c:v>477</c:v>
                </c:pt>
                <c:pt idx="73">
                  <c:v>628</c:v>
                </c:pt>
                <c:pt idx="74">
                  <c:v>389</c:v>
                </c:pt>
                <c:pt idx="75">
                  <c:v>1542</c:v>
                </c:pt>
                <c:pt idx="76">
                  <c:v>990</c:v>
                </c:pt>
                <c:pt idx="77">
                  <c:v>686</c:v>
                </c:pt>
                <c:pt idx="78">
                  <c:v>1054</c:v>
                </c:pt>
                <c:pt idx="79">
                  <c:v>1310</c:v>
                </c:pt>
                <c:pt idx="80">
                  <c:v>1070</c:v>
                </c:pt>
                <c:pt idx="81">
                  <c:v>1486</c:v>
                </c:pt>
                <c:pt idx="82">
                  <c:v>458</c:v>
                </c:pt>
                <c:pt idx="83">
                  <c:v>1131</c:v>
                </c:pt>
                <c:pt idx="84">
                  <c:v>296</c:v>
                </c:pt>
                <c:pt idx="85">
                  <c:v>1019</c:v>
                </c:pt>
                <c:pt idx="86">
                  <c:v>1227</c:v>
                </c:pt>
                <c:pt idx="87">
                  <c:v>638</c:v>
                </c:pt>
                <c:pt idx="88">
                  <c:v>410</c:v>
                </c:pt>
                <c:pt idx="89">
                  <c:v>1158</c:v>
                </c:pt>
                <c:pt idx="90">
                  <c:v>403</c:v>
                </c:pt>
                <c:pt idx="91">
                  <c:v>1155</c:v>
                </c:pt>
                <c:pt idx="92">
                  <c:v>859</c:v>
                </c:pt>
                <c:pt idx="93">
                  <c:v>447</c:v>
                </c:pt>
                <c:pt idx="94">
                  <c:v>565</c:v>
                </c:pt>
                <c:pt idx="95">
                  <c:v>2179</c:v>
                </c:pt>
                <c:pt idx="96">
                  <c:v>940</c:v>
                </c:pt>
                <c:pt idx="97">
                  <c:v>559</c:v>
                </c:pt>
                <c:pt idx="98">
                  <c:v>835</c:v>
                </c:pt>
              </c:numCache>
            </c:numRef>
          </c:val>
        </c:ser>
        <c:overlap val="100"/>
        <c:gapWidth val="55"/>
        <c:axId val="463906"/>
        <c:axId val="4175155"/>
      </c:barChart>
      <c:lineChart>
        <c:grouping val="standard"/>
        <c:varyColors val="0"/>
        <c:ser>
          <c:idx val="2"/>
          <c:order val="2"/>
          <c:tx>
            <c:strRef>
              <c:f>'Permits Census'!$A$186</c:f>
              <c:strCache>
                <c:ptCount val="1"/>
                <c:pt idx="0">
                  <c:v>United States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'Permits Census'!$A$269:$A$367</c:f>
              <c:strCache>
                <c:ptCount val="99"/>
                <c:pt idx="0">
                  <c:v>2008 Jan</c:v>
                </c:pt>
                <c:pt idx="1">
                  <c:v>2008 Feb</c:v>
                </c:pt>
                <c:pt idx="2">
                  <c:v>2008 Mar</c:v>
                </c:pt>
                <c:pt idx="3">
                  <c:v>2008 Apr</c:v>
                </c:pt>
                <c:pt idx="4">
                  <c:v>2008 May</c:v>
                </c:pt>
                <c:pt idx="5">
                  <c:v>2008 Jun</c:v>
                </c:pt>
                <c:pt idx="6">
                  <c:v>2008 Jul</c:v>
                </c:pt>
                <c:pt idx="7">
                  <c:v>2008 Aug</c:v>
                </c:pt>
                <c:pt idx="8">
                  <c:v>2008 Sep</c:v>
                </c:pt>
                <c:pt idx="9">
                  <c:v>2008 Oct</c:v>
                </c:pt>
                <c:pt idx="10">
                  <c:v>2008 Nov</c:v>
                </c:pt>
                <c:pt idx="11">
                  <c:v>2008 Dec</c:v>
                </c:pt>
                <c:pt idx="12">
                  <c:v>2009 Jan</c:v>
                </c:pt>
                <c:pt idx="13">
                  <c:v>2009 Feb</c:v>
                </c:pt>
                <c:pt idx="14">
                  <c:v>2009 Mar</c:v>
                </c:pt>
                <c:pt idx="15">
                  <c:v>2009 Apr</c:v>
                </c:pt>
                <c:pt idx="16">
                  <c:v>2009 May</c:v>
                </c:pt>
                <c:pt idx="17">
                  <c:v>2009 Jun</c:v>
                </c:pt>
                <c:pt idx="18">
                  <c:v>2009 Jul</c:v>
                </c:pt>
                <c:pt idx="19">
                  <c:v>2009 Aug</c:v>
                </c:pt>
                <c:pt idx="20">
                  <c:v>2009 Sep</c:v>
                </c:pt>
                <c:pt idx="21">
                  <c:v>2009 Oct</c:v>
                </c:pt>
                <c:pt idx="22">
                  <c:v>2009 Nov</c:v>
                </c:pt>
                <c:pt idx="23">
                  <c:v>2009 Dec</c:v>
                </c:pt>
                <c:pt idx="24">
                  <c:v>2010 Jan</c:v>
                </c:pt>
                <c:pt idx="25">
                  <c:v>2010 Feb</c:v>
                </c:pt>
                <c:pt idx="26">
                  <c:v>2010 Mar</c:v>
                </c:pt>
                <c:pt idx="27">
                  <c:v>2010 Apr</c:v>
                </c:pt>
                <c:pt idx="28">
                  <c:v>2010 May</c:v>
                </c:pt>
                <c:pt idx="29">
                  <c:v>2010 Jun</c:v>
                </c:pt>
                <c:pt idx="30">
                  <c:v>2010 Jul</c:v>
                </c:pt>
                <c:pt idx="31">
                  <c:v>2010 Aug</c:v>
                </c:pt>
                <c:pt idx="32">
                  <c:v>2010 Sep</c:v>
                </c:pt>
                <c:pt idx="33">
                  <c:v>2010 Oct</c:v>
                </c:pt>
                <c:pt idx="34">
                  <c:v>2010 Nov</c:v>
                </c:pt>
                <c:pt idx="35">
                  <c:v>2010 Dec</c:v>
                </c:pt>
                <c:pt idx="36">
                  <c:v>2011 Jan</c:v>
                </c:pt>
                <c:pt idx="37">
                  <c:v>2011 Feb</c:v>
                </c:pt>
                <c:pt idx="38">
                  <c:v>2011 Mar</c:v>
                </c:pt>
                <c:pt idx="39">
                  <c:v>2011 Apr</c:v>
                </c:pt>
                <c:pt idx="40">
                  <c:v>2011 May</c:v>
                </c:pt>
                <c:pt idx="41">
                  <c:v>2011 Jun</c:v>
                </c:pt>
                <c:pt idx="42">
                  <c:v>2011 Jul</c:v>
                </c:pt>
                <c:pt idx="43">
                  <c:v>2011 Aug</c:v>
                </c:pt>
                <c:pt idx="44">
                  <c:v>2011 Sep</c:v>
                </c:pt>
                <c:pt idx="45">
                  <c:v>2011 Oct</c:v>
                </c:pt>
                <c:pt idx="46">
                  <c:v>2011 Nov</c:v>
                </c:pt>
                <c:pt idx="47">
                  <c:v>2011 Dec</c:v>
                </c:pt>
                <c:pt idx="48">
                  <c:v>2012 Jan</c:v>
                </c:pt>
                <c:pt idx="49">
                  <c:v>2012 Feb</c:v>
                </c:pt>
                <c:pt idx="50">
                  <c:v>2012 Mar</c:v>
                </c:pt>
                <c:pt idx="51">
                  <c:v>2012 Apr</c:v>
                </c:pt>
                <c:pt idx="52">
                  <c:v>2012 May</c:v>
                </c:pt>
                <c:pt idx="53">
                  <c:v>2012 Jun</c:v>
                </c:pt>
                <c:pt idx="54">
                  <c:v>2012 Jul</c:v>
                </c:pt>
                <c:pt idx="55">
                  <c:v>2012 Aug</c:v>
                </c:pt>
                <c:pt idx="56">
                  <c:v>2012 Sep</c:v>
                </c:pt>
                <c:pt idx="57">
                  <c:v>2012 Oct</c:v>
                </c:pt>
                <c:pt idx="58">
                  <c:v>2012 Nov</c:v>
                </c:pt>
                <c:pt idx="59">
                  <c:v>2012 Dec</c:v>
                </c:pt>
                <c:pt idx="60">
                  <c:v>2013 Jan</c:v>
                </c:pt>
                <c:pt idx="61">
                  <c:v>2013 Feb</c:v>
                </c:pt>
                <c:pt idx="62">
                  <c:v>2013 Mar</c:v>
                </c:pt>
                <c:pt idx="63">
                  <c:v>2013 Apr</c:v>
                </c:pt>
                <c:pt idx="64">
                  <c:v>2013 May</c:v>
                </c:pt>
                <c:pt idx="65">
                  <c:v>2013 Jun</c:v>
                </c:pt>
                <c:pt idx="66">
                  <c:v>2013 Jul</c:v>
                </c:pt>
                <c:pt idx="67">
                  <c:v>2013 Aug</c:v>
                </c:pt>
                <c:pt idx="68">
                  <c:v>2013 Sep</c:v>
                </c:pt>
                <c:pt idx="69">
                  <c:v>2013 Oct</c:v>
                </c:pt>
                <c:pt idx="70">
                  <c:v>2013 Nov</c:v>
                </c:pt>
                <c:pt idx="71">
                  <c:v>2013 Dec</c:v>
                </c:pt>
                <c:pt idx="72">
                  <c:v>2014 Jan**</c:v>
                </c:pt>
                <c:pt idx="73">
                  <c:v>2014 Feb</c:v>
                </c:pt>
                <c:pt idx="74">
                  <c:v>2014 Mar</c:v>
                </c:pt>
                <c:pt idx="75">
                  <c:v>2014 Apr</c:v>
                </c:pt>
                <c:pt idx="76">
                  <c:v>2014 May</c:v>
                </c:pt>
                <c:pt idx="77">
                  <c:v>2014 Jun</c:v>
                </c:pt>
                <c:pt idx="78">
                  <c:v>2014 Jul</c:v>
                </c:pt>
                <c:pt idx="79">
                  <c:v>2014 Aug</c:v>
                </c:pt>
                <c:pt idx="80">
                  <c:v>2014 Sep</c:v>
                </c:pt>
                <c:pt idx="81">
                  <c:v>2014 Oct</c:v>
                </c:pt>
                <c:pt idx="82">
                  <c:v>2014 Nov</c:v>
                </c:pt>
                <c:pt idx="83">
                  <c:v>2014 Dec</c:v>
                </c:pt>
                <c:pt idx="84">
                  <c:v>2015 Jan</c:v>
                </c:pt>
                <c:pt idx="85">
                  <c:v>2015 Feb</c:v>
                </c:pt>
                <c:pt idx="86">
                  <c:v>2015 Mar</c:v>
                </c:pt>
                <c:pt idx="87">
                  <c:v>2015 Apr</c:v>
                </c:pt>
                <c:pt idx="88">
                  <c:v>2015 May</c:v>
                </c:pt>
                <c:pt idx="89">
                  <c:v>2015 Jun</c:v>
                </c:pt>
                <c:pt idx="90">
                  <c:v>2015 Jul</c:v>
                </c:pt>
                <c:pt idx="91">
                  <c:v>2015 Aug</c:v>
                </c:pt>
                <c:pt idx="92">
                  <c:v>2015 Sep</c:v>
                </c:pt>
                <c:pt idx="93">
                  <c:v>2015 Oct</c:v>
                </c:pt>
                <c:pt idx="94">
                  <c:v>2015 Nov </c:v>
                </c:pt>
                <c:pt idx="95">
                  <c:v>2015 Dec</c:v>
                </c:pt>
                <c:pt idx="96">
                  <c:v>2016 Jan</c:v>
                </c:pt>
                <c:pt idx="97">
                  <c:v>2016 Feb</c:v>
                </c:pt>
                <c:pt idx="98">
                  <c:v>2016 Mar</c:v>
                </c:pt>
              </c:strCache>
            </c:strRef>
          </c:cat>
          <c:val>
            <c:numRef>
              <c:f>'Permits Census'!$B$269:$B$367</c:f>
              <c:numCache>
                <c:ptCount val="99"/>
                <c:pt idx="0">
                  <c:v>77.41</c:v>
                </c:pt>
                <c:pt idx="1">
                  <c:v>75.027</c:v>
                </c:pt>
                <c:pt idx="2">
                  <c:v>79.077</c:v>
                </c:pt>
                <c:pt idx="3">
                  <c:v>91.531</c:v>
                </c:pt>
                <c:pt idx="4">
                  <c:v>92.29</c:v>
                </c:pt>
                <c:pt idx="5">
                  <c:v>110.583</c:v>
                </c:pt>
                <c:pt idx="6">
                  <c:v>85.906</c:v>
                </c:pt>
                <c:pt idx="7">
                  <c:v>76.263</c:v>
                </c:pt>
                <c:pt idx="8">
                  <c:v>70.877</c:v>
                </c:pt>
                <c:pt idx="9">
                  <c:v>63.691</c:v>
                </c:pt>
                <c:pt idx="10">
                  <c:v>41.48</c:v>
                </c:pt>
                <c:pt idx="11">
                  <c:v>41.224</c:v>
                </c:pt>
                <c:pt idx="12">
                  <c:v>37.598</c:v>
                </c:pt>
                <c:pt idx="13">
                  <c:v>39.182</c:v>
                </c:pt>
                <c:pt idx="14">
                  <c:v>45.36</c:v>
                </c:pt>
                <c:pt idx="15">
                  <c:v>47.814</c:v>
                </c:pt>
                <c:pt idx="16">
                  <c:v>49.517</c:v>
                </c:pt>
                <c:pt idx="17">
                  <c:v>61.29</c:v>
                </c:pt>
                <c:pt idx="18">
                  <c:v>56.117</c:v>
                </c:pt>
                <c:pt idx="19">
                  <c:v>53.969</c:v>
                </c:pt>
                <c:pt idx="20">
                  <c:v>52.926</c:v>
                </c:pt>
                <c:pt idx="21">
                  <c:v>47.892</c:v>
                </c:pt>
                <c:pt idx="22">
                  <c:v>42.089</c:v>
                </c:pt>
                <c:pt idx="23">
                  <c:v>49.209</c:v>
                </c:pt>
                <c:pt idx="24">
                  <c:v>40.395</c:v>
                </c:pt>
                <c:pt idx="25">
                  <c:v>45.295</c:v>
                </c:pt>
                <c:pt idx="26">
                  <c:v>64.055</c:v>
                </c:pt>
                <c:pt idx="27">
                  <c:v>58.895</c:v>
                </c:pt>
                <c:pt idx="28">
                  <c:v>51.119</c:v>
                </c:pt>
                <c:pt idx="29">
                  <c:v>59.203</c:v>
                </c:pt>
                <c:pt idx="30">
                  <c:v>51.568</c:v>
                </c:pt>
                <c:pt idx="31">
                  <c:v>53.654</c:v>
                </c:pt>
                <c:pt idx="32">
                  <c:v>48.476</c:v>
                </c:pt>
                <c:pt idx="33">
                  <c:v>43.453</c:v>
                </c:pt>
                <c:pt idx="34">
                  <c:v>40.905</c:v>
                </c:pt>
                <c:pt idx="35">
                  <c:v>47.592</c:v>
                </c:pt>
                <c:pt idx="36">
                  <c:v>36.28</c:v>
                </c:pt>
                <c:pt idx="37">
                  <c:v>37.663</c:v>
                </c:pt>
                <c:pt idx="38">
                  <c:v>54.408</c:v>
                </c:pt>
                <c:pt idx="39">
                  <c:v>50.69</c:v>
                </c:pt>
                <c:pt idx="40">
                  <c:v>57.322</c:v>
                </c:pt>
                <c:pt idx="41">
                  <c:v>63.814</c:v>
                </c:pt>
                <c:pt idx="42">
                  <c:v>52.606</c:v>
                </c:pt>
                <c:pt idx="43">
                  <c:v>62.579</c:v>
                </c:pt>
                <c:pt idx="44">
                  <c:v>53.243</c:v>
                </c:pt>
                <c:pt idx="45">
                  <c:v>51.982</c:v>
                </c:pt>
                <c:pt idx="46">
                  <c:v>51.9</c:v>
                </c:pt>
                <c:pt idx="47">
                  <c:v>51.574</c:v>
                </c:pt>
                <c:pt idx="48">
                  <c:v>47.822</c:v>
                </c:pt>
                <c:pt idx="49">
                  <c:v>53.473</c:v>
                </c:pt>
                <c:pt idx="50">
                  <c:v>69.475</c:v>
                </c:pt>
                <c:pt idx="51">
                  <c:v>64.149</c:v>
                </c:pt>
                <c:pt idx="52">
                  <c:v>77.652</c:v>
                </c:pt>
                <c:pt idx="53">
                  <c:v>75.899</c:v>
                </c:pt>
                <c:pt idx="54">
                  <c:v>74.057</c:v>
                </c:pt>
                <c:pt idx="55">
                  <c:v>80.004</c:v>
                </c:pt>
                <c:pt idx="56">
                  <c:v>73.656</c:v>
                </c:pt>
                <c:pt idx="57">
                  <c:v>77.491</c:v>
                </c:pt>
                <c:pt idx="58">
                  <c:v>68.746</c:v>
                </c:pt>
                <c:pt idx="59">
                  <c:v>67.234</c:v>
                </c:pt>
                <c:pt idx="60">
                  <c:v>65.452</c:v>
                </c:pt>
                <c:pt idx="61">
                  <c:v>67.839</c:v>
                </c:pt>
                <c:pt idx="62">
                  <c:v>77.689</c:v>
                </c:pt>
                <c:pt idx="63">
                  <c:v>92.799</c:v>
                </c:pt>
                <c:pt idx="64">
                  <c:v>97.172</c:v>
                </c:pt>
                <c:pt idx="65">
                  <c:v>85.744</c:v>
                </c:pt>
                <c:pt idx="66">
                  <c:v>90.168</c:v>
                </c:pt>
                <c:pt idx="67">
                  <c:v>87.066</c:v>
                </c:pt>
                <c:pt idx="68">
                  <c:v>83.138</c:v>
                </c:pt>
                <c:pt idx="69">
                  <c:v>92.477</c:v>
                </c:pt>
                <c:pt idx="70">
                  <c:v>73.504</c:v>
                </c:pt>
                <c:pt idx="71">
                  <c:v>77.774</c:v>
                </c:pt>
                <c:pt idx="72">
                  <c:v>68.578</c:v>
                </c:pt>
                <c:pt idx="73">
                  <c:v>72.282</c:v>
                </c:pt>
                <c:pt idx="74">
                  <c:v>86.298</c:v>
                </c:pt>
                <c:pt idx="75">
                  <c:v>99.098</c:v>
                </c:pt>
                <c:pt idx="76">
                  <c:v>93.773</c:v>
                </c:pt>
                <c:pt idx="77">
                  <c:v>95.747</c:v>
                </c:pt>
                <c:pt idx="78">
                  <c:v>97.132</c:v>
                </c:pt>
                <c:pt idx="79">
                  <c:v>90.264</c:v>
                </c:pt>
                <c:pt idx="80">
                  <c:v>92.704</c:v>
                </c:pt>
                <c:pt idx="81">
                  <c:v>98.416</c:v>
                </c:pt>
                <c:pt idx="82">
                  <c:v>72.83</c:v>
                </c:pt>
                <c:pt idx="83">
                  <c:v>85.002</c:v>
                </c:pt>
                <c:pt idx="84">
                  <c:v>70.025</c:v>
                </c:pt>
                <c:pt idx="85">
                  <c:v>77.539</c:v>
                </c:pt>
                <c:pt idx="86">
                  <c:v>91.335</c:v>
                </c:pt>
                <c:pt idx="87">
                  <c:v>104.825</c:v>
                </c:pt>
                <c:pt idx="88">
                  <c:v>111.135</c:v>
                </c:pt>
                <c:pt idx="89">
                  <c:v>134.09</c:v>
                </c:pt>
                <c:pt idx="90">
                  <c:v>102.024</c:v>
                </c:pt>
                <c:pt idx="91">
                  <c:v>97.198</c:v>
                </c:pt>
                <c:pt idx="92">
                  <c:v>97.213</c:v>
                </c:pt>
                <c:pt idx="93">
                  <c:v>98.213</c:v>
                </c:pt>
                <c:pt idx="94">
                  <c:v>90.073</c:v>
                </c:pt>
                <c:pt idx="95">
                  <c:v>96.833</c:v>
                </c:pt>
                <c:pt idx="96">
                  <c:v>74.776</c:v>
                </c:pt>
                <c:pt idx="97">
                  <c:v>84.477</c:v>
                </c:pt>
                <c:pt idx="98">
                  <c:v>97.717</c:v>
                </c:pt>
              </c:numCache>
            </c:numRef>
          </c:val>
          <c:smooth val="0"/>
        </c:ser>
        <c:axId val="37576396"/>
        <c:axId val="2643245"/>
      </c:lineChart>
      <c:catAx>
        <c:axId val="463906"/>
        <c:scaling>
          <c:orientation val="minMax"/>
        </c:scaling>
        <c:axPos val="b"/>
        <c:majorGridlines>
          <c:spPr>
            <a:ln w="3175">
              <a:solidFill>
                <a:srgbClr val="808080"/>
              </a:solidFill>
              <a:prstDash val="sysDot"/>
            </a:ln>
          </c:spPr>
        </c:majorGridlines>
        <c:delete val="0"/>
        <c:numFmt formatCode="General" sourceLinked="1"/>
        <c:majorTickMark val="none"/>
        <c:minorTickMark val="none"/>
        <c:tickLblPos val="nextTo"/>
        <c:spPr>
          <a:ln w="3175">
            <a:solidFill>
              <a:srgbClr val="808080"/>
            </a:solidFill>
          </a:ln>
        </c:spPr>
        <c:crossAx val="4175155"/>
        <c:crosses val="autoZero"/>
        <c:auto val="1"/>
        <c:lblOffset val="100"/>
        <c:tickLblSkip val="6"/>
        <c:tickMarkSkip val="6"/>
        <c:noMultiLvlLbl val="0"/>
      </c:catAx>
      <c:valAx>
        <c:axId val="4175155"/>
        <c:scaling>
          <c:orientation val="minMax"/>
        </c:scaling>
        <c:axPos val="l"/>
        <c:title>
          <c:tx>
            <c:rich>
              <a:bodyPr vert="horz" rot="-5400000" anchor="ctr"/>
              <a:lstStyle/>
              <a:p>
                <a:pPr algn="ctr">
                  <a:defRPr/>
                </a:pPr>
                <a:r>
                  <a:rPr lang="en-US" cap="none" sz="1000" b="1" i="0" u="none" baseline="0">
                    <a:solidFill>
                      <a:srgbClr val="000000"/>
                    </a:solidFill>
                  </a:rPr>
                  <a:t>Austin MSA</a:t>
                </a:r>
              </a:p>
            </c:rich>
          </c:tx>
          <c:layout>
            <c:manualLayout>
              <c:xMode val="factor"/>
              <c:yMode val="factor"/>
              <c:x val="-0.0092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3906"/>
        <c:crossesAt val="1"/>
        <c:crossBetween val="between"/>
        <c:dispUnits/>
      </c:valAx>
      <c:catAx>
        <c:axId val="37576396"/>
        <c:scaling>
          <c:orientation val="minMax"/>
        </c:scaling>
        <c:axPos val="b"/>
        <c:delete val="1"/>
        <c:majorTickMark val="out"/>
        <c:minorTickMark val="none"/>
        <c:tickLblPos val="nextTo"/>
        <c:crossAx val="2643245"/>
        <c:crosses val="autoZero"/>
        <c:auto val="1"/>
        <c:lblOffset val="100"/>
        <c:tickLblSkip val="1"/>
        <c:noMultiLvlLbl val="0"/>
      </c:catAx>
      <c:valAx>
        <c:axId val="2643245"/>
        <c:scaling>
          <c:orientation val="minMax"/>
          <c:max val="175"/>
        </c:scaling>
        <c:axPos val="l"/>
        <c:title>
          <c:tx>
            <c:rich>
              <a:bodyPr vert="horz" rot="-5400000" anchor="ctr"/>
              <a:lstStyle/>
              <a:p>
                <a:pPr algn="ctr">
                  <a:defRPr/>
                </a:pPr>
                <a:r>
                  <a:rPr lang="en-US" cap="none" sz="1000" b="1" i="0" u="none" baseline="0">
                    <a:solidFill>
                      <a:srgbClr val="000000"/>
                    </a:solidFill>
                  </a:rPr>
                  <a:t>United States (000s)</a:t>
                </a:r>
              </a:p>
            </c:rich>
          </c:tx>
          <c:layout>
            <c:manualLayout>
              <c:xMode val="factor"/>
              <c:yMode val="factor"/>
              <c:x val="-0.0045"/>
              <c:y val="0.000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7576396"/>
        <c:crosses val="max"/>
        <c:crossBetween val="between"/>
        <c:dispUnits/>
        <c:majorUnit val="25"/>
      </c:valAx>
      <c:spPr>
        <a:solidFill>
          <a:srgbClr val="FFFFFF"/>
        </a:solidFill>
        <a:ln w="3175">
          <a:noFill/>
        </a:ln>
      </c:spPr>
    </c:plotArea>
    <c:legend>
      <c:legendPos val="b"/>
      <c:layout>
        <c:manualLayout>
          <c:xMode val="edge"/>
          <c:yMode val="edge"/>
          <c:x val="0.2915"/>
          <c:y val="0.0775"/>
          <c:w val="0.41675"/>
          <c:h val="0.037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Residential Building Permits, Percent Change</a:t>
            </a:r>
          </a:p>
        </c:rich>
      </c:tx>
      <c:layout>
        <c:manualLayout>
          <c:xMode val="factor"/>
          <c:yMode val="factor"/>
          <c:x val="0"/>
          <c:y val="-0.0075"/>
        </c:manualLayout>
      </c:layout>
      <c:spPr>
        <a:noFill/>
        <a:ln w="3175">
          <a:noFill/>
        </a:ln>
      </c:spPr>
    </c:title>
    <c:plotArea>
      <c:layout>
        <c:manualLayout>
          <c:xMode val="edge"/>
          <c:yMode val="edge"/>
          <c:x val="0.00825"/>
          <c:y val="0.1055"/>
          <c:w val="0.975"/>
          <c:h val="0.886"/>
        </c:manualLayout>
      </c:layout>
      <c:lineChart>
        <c:grouping val="standard"/>
        <c:varyColors val="0"/>
        <c:ser>
          <c:idx val="0"/>
          <c:order val="0"/>
          <c:tx>
            <c:strRef>
              <c:f>'Percent Change'!$B$5</c:f>
              <c:strCache>
                <c:ptCount val="1"/>
                <c:pt idx="0">
                  <c:v>Austin MSA</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'Percent Change'!$A$85:$A$183</c:f>
              <c:strCache>
                <c:ptCount val="99"/>
                <c:pt idx="0">
                  <c:v>2008 Jan</c:v>
                </c:pt>
                <c:pt idx="1">
                  <c:v>2008 Feb</c:v>
                </c:pt>
                <c:pt idx="2">
                  <c:v>2008 Mar</c:v>
                </c:pt>
                <c:pt idx="3">
                  <c:v>2008 Apr</c:v>
                </c:pt>
                <c:pt idx="4">
                  <c:v>2008 May</c:v>
                </c:pt>
                <c:pt idx="5">
                  <c:v>2008 Jun</c:v>
                </c:pt>
                <c:pt idx="6">
                  <c:v>2008 Jul</c:v>
                </c:pt>
                <c:pt idx="7">
                  <c:v>2008 Aug</c:v>
                </c:pt>
                <c:pt idx="8">
                  <c:v>2008 Sep</c:v>
                </c:pt>
                <c:pt idx="9">
                  <c:v>2008 Oct</c:v>
                </c:pt>
                <c:pt idx="10">
                  <c:v>2008 Nov</c:v>
                </c:pt>
                <c:pt idx="11">
                  <c:v>2008 Dec</c:v>
                </c:pt>
                <c:pt idx="12">
                  <c:v>2009 Jan</c:v>
                </c:pt>
                <c:pt idx="13">
                  <c:v>2009 Feb</c:v>
                </c:pt>
                <c:pt idx="14">
                  <c:v>2009 Mar</c:v>
                </c:pt>
                <c:pt idx="15">
                  <c:v>2009 Apr</c:v>
                </c:pt>
                <c:pt idx="16">
                  <c:v>2009 May</c:v>
                </c:pt>
                <c:pt idx="17">
                  <c:v>2009 Jun</c:v>
                </c:pt>
                <c:pt idx="18">
                  <c:v>2009 Jul</c:v>
                </c:pt>
                <c:pt idx="19">
                  <c:v>2009 Aug</c:v>
                </c:pt>
                <c:pt idx="20">
                  <c:v>2009 Sep</c:v>
                </c:pt>
                <c:pt idx="21">
                  <c:v>2009 Oct</c:v>
                </c:pt>
                <c:pt idx="22">
                  <c:v>2009 Nov</c:v>
                </c:pt>
                <c:pt idx="23">
                  <c:v>2009 Dec</c:v>
                </c:pt>
                <c:pt idx="24">
                  <c:v>2010 Jan</c:v>
                </c:pt>
                <c:pt idx="25">
                  <c:v>2010 Feb</c:v>
                </c:pt>
                <c:pt idx="26">
                  <c:v>2010 Mar</c:v>
                </c:pt>
                <c:pt idx="27">
                  <c:v>2010 Apr</c:v>
                </c:pt>
                <c:pt idx="28">
                  <c:v>2010 May</c:v>
                </c:pt>
                <c:pt idx="29">
                  <c:v>2010 Jun</c:v>
                </c:pt>
                <c:pt idx="30">
                  <c:v>2010 Jul</c:v>
                </c:pt>
                <c:pt idx="31">
                  <c:v>2010 Aug</c:v>
                </c:pt>
                <c:pt idx="32">
                  <c:v>2010 Sep</c:v>
                </c:pt>
                <c:pt idx="33">
                  <c:v>2010 Oct</c:v>
                </c:pt>
                <c:pt idx="34">
                  <c:v>2010 Nov</c:v>
                </c:pt>
                <c:pt idx="35">
                  <c:v>2010 Dec</c:v>
                </c:pt>
                <c:pt idx="36">
                  <c:v>2011 Jan</c:v>
                </c:pt>
                <c:pt idx="37">
                  <c:v>2011 Feb</c:v>
                </c:pt>
                <c:pt idx="38">
                  <c:v>2011 Mar</c:v>
                </c:pt>
                <c:pt idx="39">
                  <c:v>2011 Apr</c:v>
                </c:pt>
                <c:pt idx="40">
                  <c:v>2011 May</c:v>
                </c:pt>
                <c:pt idx="41">
                  <c:v>2011 Jun</c:v>
                </c:pt>
                <c:pt idx="42">
                  <c:v>2011 Jul</c:v>
                </c:pt>
                <c:pt idx="43">
                  <c:v>2011 Aug</c:v>
                </c:pt>
                <c:pt idx="44">
                  <c:v>2011 Sep</c:v>
                </c:pt>
                <c:pt idx="45">
                  <c:v>2011 Oct</c:v>
                </c:pt>
                <c:pt idx="46">
                  <c:v>2011 Nov</c:v>
                </c:pt>
                <c:pt idx="47">
                  <c:v>2011 Dec</c:v>
                </c:pt>
                <c:pt idx="48">
                  <c:v>2012 Jan</c:v>
                </c:pt>
                <c:pt idx="49">
                  <c:v>2012 Feb</c:v>
                </c:pt>
                <c:pt idx="50">
                  <c:v>2012 Mar</c:v>
                </c:pt>
                <c:pt idx="51">
                  <c:v>2012 Apr</c:v>
                </c:pt>
                <c:pt idx="52">
                  <c:v>2012 May</c:v>
                </c:pt>
                <c:pt idx="53">
                  <c:v>2012 Jun</c:v>
                </c:pt>
                <c:pt idx="54">
                  <c:v>2012 Jul</c:v>
                </c:pt>
                <c:pt idx="55">
                  <c:v>2012 Aug</c:v>
                </c:pt>
                <c:pt idx="56">
                  <c:v>2012 Sep</c:v>
                </c:pt>
                <c:pt idx="57">
                  <c:v>2012 Oct</c:v>
                </c:pt>
                <c:pt idx="58">
                  <c:v>2012 Nov</c:v>
                </c:pt>
                <c:pt idx="59">
                  <c:v>2012 Dec</c:v>
                </c:pt>
                <c:pt idx="60">
                  <c:v>2013 Jan</c:v>
                </c:pt>
                <c:pt idx="61">
                  <c:v>2013 Feb</c:v>
                </c:pt>
                <c:pt idx="62">
                  <c:v>2013 Mar</c:v>
                </c:pt>
                <c:pt idx="63">
                  <c:v>2013 Apr</c:v>
                </c:pt>
                <c:pt idx="64">
                  <c:v>2013 May</c:v>
                </c:pt>
                <c:pt idx="65">
                  <c:v>2013 Jun</c:v>
                </c:pt>
                <c:pt idx="66">
                  <c:v>2013 Jul</c:v>
                </c:pt>
                <c:pt idx="67">
                  <c:v>2013 Aug</c:v>
                </c:pt>
                <c:pt idx="68">
                  <c:v>2013 Sep</c:v>
                </c:pt>
                <c:pt idx="69">
                  <c:v>2013 Oct</c:v>
                </c:pt>
                <c:pt idx="70">
                  <c:v>2013 Nov</c:v>
                </c:pt>
                <c:pt idx="71">
                  <c:v>2013 Dec</c:v>
                </c:pt>
                <c:pt idx="72">
                  <c:v>2014 Jan</c:v>
                </c:pt>
                <c:pt idx="73">
                  <c:v>2014 Feb</c:v>
                </c:pt>
                <c:pt idx="74">
                  <c:v>2014 Mar</c:v>
                </c:pt>
                <c:pt idx="75">
                  <c:v>2014 Apr</c:v>
                </c:pt>
                <c:pt idx="76">
                  <c:v>2014 May</c:v>
                </c:pt>
                <c:pt idx="77">
                  <c:v>2014 Jun</c:v>
                </c:pt>
                <c:pt idx="78">
                  <c:v>2014 Jul</c:v>
                </c:pt>
                <c:pt idx="79">
                  <c:v>2014 Aug</c:v>
                </c:pt>
                <c:pt idx="80">
                  <c:v>2014 Sep</c:v>
                </c:pt>
                <c:pt idx="81">
                  <c:v>2014 Oct</c:v>
                </c:pt>
                <c:pt idx="82">
                  <c:v>2014 Nov</c:v>
                </c:pt>
                <c:pt idx="83">
                  <c:v>2014 Dec</c:v>
                </c:pt>
                <c:pt idx="84">
                  <c:v>2015 Jan</c:v>
                </c:pt>
                <c:pt idx="85">
                  <c:v>2015 Feb</c:v>
                </c:pt>
                <c:pt idx="86">
                  <c:v>2015 Mar</c:v>
                </c:pt>
                <c:pt idx="87">
                  <c:v>2015 Apr</c:v>
                </c:pt>
                <c:pt idx="88">
                  <c:v>2015 May</c:v>
                </c:pt>
                <c:pt idx="89">
                  <c:v>2015 Jun</c:v>
                </c:pt>
                <c:pt idx="90">
                  <c:v>2015 Jul</c:v>
                </c:pt>
                <c:pt idx="91">
                  <c:v>2015 Aug</c:v>
                </c:pt>
                <c:pt idx="92">
                  <c:v>2015 Sep</c:v>
                </c:pt>
                <c:pt idx="93">
                  <c:v>2015 Oct</c:v>
                </c:pt>
                <c:pt idx="94">
                  <c:v>2015 Nov</c:v>
                </c:pt>
                <c:pt idx="95">
                  <c:v>2015 Dec</c:v>
                </c:pt>
                <c:pt idx="96">
                  <c:v>2016 Jan</c:v>
                </c:pt>
                <c:pt idx="97">
                  <c:v>2016 Feb</c:v>
                </c:pt>
                <c:pt idx="98">
                  <c:v>2016 Mar</c:v>
                </c:pt>
              </c:strCache>
            </c:strRef>
          </c:cat>
          <c:val>
            <c:numRef>
              <c:f>'Percent Change'!$B$85:$B$183</c:f>
              <c:numCache>
                <c:ptCount val="99"/>
                <c:pt idx="0">
                  <c:v>0.2542927228127555</c:v>
                </c:pt>
                <c:pt idx="1">
                  <c:v>-0.024119947848761408</c:v>
                </c:pt>
                <c:pt idx="2">
                  <c:v>0.0033400133600534404</c:v>
                </c:pt>
                <c:pt idx="3">
                  <c:v>-0.2563249001331558</c:v>
                </c:pt>
                <c:pt idx="4">
                  <c:v>0.40913160250671443</c:v>
                </c:pt>
                <c:pt idx="5">
                  <c:v>-0.30813214739517153</c:v>
                </c:pt>
                <c:pt idx="6">
                  <c:v>0.004591368227731864</c:v>
                </c:pt>
                <c:pt idx="7">
                  <c:v>0.20475319926873858</c:v>
                </c:pt>
                <c:pt idx="8">
                  <c:v>-0.37025796661608495</c:v>
                </c:pt>
                <c:pt idx="9">
                  <c:v>-0.018072289156626505</c:v>
                </c:pt>
                <c:pt idx="10">
                  <c:v>-0.12515337423312883</c:v>
                </c:pt>
                <c:pt idx="11">
                  <c:v>0.48807854137447404</c:v>
                </c:pt>
                <c:pt idx="12">
                  <c:v>-0.33270499528746467</c:v>
                </c:pt>
                <c:pt idx="13">
                  <c:v>-0.02824858757062147</c:v>
                </c:pt>
                <c:pt idx="14">
                  <c:v>0.14098837209302326</c:v>
                </c:pt>
                <c:pt idx="15">
                  <c:v>0.19490445859872613</c:v>
                </c:pt>
                <c:pt idx="16">
                  <c:v>-0.44349680170575695</c:v>
                </c:pt>
                <c:pt idx="17">
                  <c:v>1.4310344827586208</c:v>
                </c:pt>
                <c:pt idx="18">
                  <c:v>-0.30969267139479906</c:v>
                </c:pt>
                <c:pt idx="19">
                  <c:v>-0.1495433789954338</c:v>
                </c:pt>
                <c:pt idx="20">
                  <c:v>-0.20671140939597316</c:v>
                </c:pt>
                <c:pt idx="21">
                  <c:v>-0.19458544839255498</c:v>
                </c:pt>
                <c:pt idx="22">
                  <c:v>0.31512605042016806</c:v>
                </c:pt>
                <c:pt idx="23">
                  <c:v>-0.17891373801916932</c:v>
                </c:pt>
                <c:pt idx="24">
                  <c:v>-0.14202334630350194</c:v>
                </c:pt>
                <c:pt idx="25">
                  <c:v>0.31746031746031744</c:v>
                </c:pt>
                <c:pt idx="26">
                  <c:v>0.7401032702237521</c:v>
                </c:pt>
                <c:pt idx="27">
                  <c:v>-0.17903066271018794</c:v>
                </c:pt>
                <c:pt idx="28">
                  <c:v>-0.19156626506024096</c:v>
                </c:pt>
                <c:pt idx="29">
                  <c:v>-0.09538002980625931</c:v>
                </c:pt>
                <c:pt idx="30">
                  <c:v>-0.11367380560131796</c:v>
                </c:pt>
                <c:pt idx="31">
                  <c:v>0.24349442379182157</c:v>
                </c:pt>
                <c:pt idx="32">
                  <c:v>-0.29895366218236175</c:v>
                </c:pt>
                <c:pt idx="33">
                  <c:v>-0.1812366737739872</c:v>
                </c:pt>
                <c:pt idx="34">
                  <c:v>0.421875</c:v>
                </c:pt>
                <c:pt idx="35">
                  <c:v>0.5073260073260073</c:v>
                </c:pt>
                <c:pt idx="36">
                  <c:v>0.001215066828675577</c:v>
                </c:pt>
                <c:pt idx="37">
                  <c:v>-0.41504854368932037</c:v>
                </c:pt>
                <c:pt idx="38">
                  <c:v>0.5622406639004149</c:v>
                </c:pt>
                <c:pt idx="39">
                  <c:v>0.32270916334661354</c:v>
                </c:pt>
                <c:pt idx="40">
                  <c:v>-0.18875502008032127</c:v>
                </c:pt>
                <c:pt idx="41">
                  <c:v>1.0309405940594059</c:v>
                </c:pt>
                <c:pt idx="42">
                  <c:v>-0.6563071297989032</c:v>
                </c:pt>
                <c:pt idx="43">
                  <c:v>0.2553191489361702</c:v>
                </c:pt>
                <c:pt idx="44">
                  <c:v>0.011299435028248588</c:v>
                </c:pt>
                <c:pt idx="45">
                  <c:v>-0.13687150837988826</c:v>
                </c:pt>
                <c:pt idx="46">
                  <c:v>0.9433656957928802</c:v>
                </c:pt>
                <c:pt idx="47">
                  <c:v>-0.2231473771856786</c:v>
                </c:pt>
                <c:pt idx="48">
                  <c:v>0.18435155412647375</c:v>
                </c:pt>
                <c:pt idx="49">
                  <c:v>0.23619909502262443</c:v>
                </c:pt>
                <c:pt idx="50">
                  <c:v>0.42825768667642755</c:v>
                </c:pt>
                <c:pt idx="51">
                  <c:v>0.0814966683751922</c:v>
                </c:pt>
                <c:pt idx="52">
                  <c:v>-0.21184834123222748</c:v>
                </c:pt>
                <c:pt idx="53">
                  <c:v>-0.18701142513529764</c:v>
                </c:pt>
                <c:pt idx="54">
                  <c:v>-0.20266272189349113</c:v>
                </c:pt>
                <c:pt idx="55">
                  <c:v>0.14192949907235622</c:v>
                </c:pt>
                <c:pt idx="56">
                  <c:v>-0.024370430544272948</c:v>
                </c:pt>
                <c:pt idx="57">
                  <c:v>0.7868442964196503</c:v>
                </c:pt>
                <c:pt idx="58">
                  <c:v>-0.32898415657036345</c:v>
                </c:pt>
                <c:pt idx="59">
                  <c:v>0.2465277777777778</c:v>
                </c:pt>
                <c:pt idx="60">
                  <c:v>0.05236768802228412</c:v>
                </c:pt>
                <c:pt idx="61">
                  <c:v>0.6246691371095818</c:v>
                </c:pt>
                <c:pt idx="62">
                  <c:v>-0.6148582600195504</c:v>
                </c:pt>
                <c:pt idx="63">
                  <c:v>0.9746192893401016</c:v>
                </c:pt>
                <c:pt idx="64">
                  <c:v>-0.3217652099400171</c:v>
                </c:pt>
                <c:pt idx="65">
                  <c:v>-0.38597599494630447</c:v>
                </c:pt>
                <c:pt idx="66">
                  <c:v>0.5360082304526749</c:v>
                </c:pt>
                <c:pt idx="67">
                  <c:v>0.09912926992632284</c:v>
                </c:pt>
                <c:pt idx="68">
                  <c:v>-0.07617306520414381</c:v>
                </c:pt>
                <c:pt idx="69">
                  <c:v>0.1695250659630607</c:v>
                </c:pt>
                <c:pt idx="70">
                  <c:v>0.009024252679075015</c:v>
                </c:pt>
                <c:pt idx="71">
                  <c:v>0.20849636668529906</c:v>
                </c:pt>
                <c:pt idx="72">
                  <c:v>-0.44634597594819614</c:v>
                </c:pt>
                <c:pt idx="73">
                  <c:v>0.27986633249791143</c:v>
                </c:pt>
                <c:pt idx="74">
                  <c:v>-0.15013054830287206</c:v>
                </c:pt>
                <c:pt idx="75">
                  <c:v>0.9738863287250384</c:v>
                </c:pt>
                <c:pt idx="76">
                  <c:v>-0.1377431906614786</c:v>
                </c:pt>
                <c:pt idx="77">
                  <c:v>-0.14124548736462095</c:v>
                </c:pt>
                <c:pt idx="78">
                  <c:v>0.11560693641618497</c:v>
                </c:pt>
                <c:pt idx="79">
                  <c:v>0.07018370230805464</c:v>
                </c:pt>
                <c:pt idx="80">
                  <c:v>-0.11179577464788733</c:v>
                </c:pt>
                <c:pt idx="81">
                  <c:v>0.2309217046580773</c:v>
                </c:pt>
                <c:pt idx="82">
                  <c:v>-0.5571658615136876</c:v>
                </c:pt>
                <c:pt idx="83">
                  <c:v>0.8790909090909091</c:v>
                </c:pt>
                <c:pt idx="84">
                  <c:v>-0.44702467343976776</c:v>
                </c:pt>
                <c:pt idx="85">
                  <c:v>0.715660542432196</c:v>
                </c:pt>
                <c:pt idx="86">
                  <c:v>0.18867924528301888</c:v>
                </c:pt>
                <c:pt idx="87">
                  <c:v>-0.26083226083226085</c:v>
                </c:pt>
                <c:pt idx="88">
                  <c:v>-0.1195589088798607</c:v>
                </c:pt>
                <c:pt idx="89">
                  <c:v>0.5247198417930126</c:v>
                </c:pt>
                <c:pt idx="90">
                  <c:v>-0.3463035019455253</c:v>
                </c:pt>
                <c:pt idx="91">
                  <c:v>0.2804232804232804</c:v>
                </c:pt>
                <c:pt idx="92">
                  <c:v>-0.16322314049586778</c:v>
                </c:pt>
                <c:pt idx="93">
                  <c:v>-0.1111111111111111</c:v>
                </c:pt>
                <c:pt idx="94">
                  <c:v>-0.08472222222222223</c:v>
                </c:pt>
                <c:pt idx="95">
                  <c:v>1.3186646433990896</c:v>
                </c:pt>
                <c:pt idx="96">
                  <c:v>-0.4401178010471204</c:v>
                </c:pt>
                <c:pt idx="97">
                  <c:v>-0.07305669199298656</c:v>
                </c:pt>
                <c:pt idx="98">
                  <c:v>0.46595208070617905</c:v>
                </c:pt>
              </c:numCache>
            </c:numRef>
          </c:val>
          <c:smooth val="0"/>
        </c:ser>
        <c:ser>
          <c:idx val="1"/>
          <c:order val="1"/>
          <c:tx>
            <c:strRef>
              <c:f>'Percent Change'!$C$5</c:f>
              <c:strCache>
                <c:ptCount val="1"/>
                <c:pt idx="0">
                  <c:v>United States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'Percent Change'!$A$85:$A$183</c:f>
              <c:strCache>
                <c:ptCount val="99"/>
                <c:pt idx="0">
                  <c:v>2008 Jan</c:v>
                </c:pt>
                <c:pt idx="1">
                  <c:v>2008 Feb</c:v>
                </c:pt>
                <c:pt idx="2">
                  <c:v>2008 Mar</c:v>
                </c:pt>
                <c:pt idx="3">
                  <c:v>2008 Apr</c:v>
                </c:pt>
                <c:pt idx="4">
                  <c:v>2008 May</c:v>
                </c:pt>
                <c:pt idx="5">
                  <c:v>2008 Jun</c:v>
                </c:pt>
                <c:pt idx="6">
                  <c:v>2008 Jul</c:v>
                </c:pt>
                <c:pt idx="7">
                  <c:v>2008 Aug</c:v>
                </c:pt>
                <c:pt idx="8">
                  <c:v>2008 Sep</c:v>
                </c:pt>
                <c:pt idx="9">
                  <c:v>2008 Oct</c:v>
                </c:pt>
                <c:pt idx="10">
                  <c:v>2008 Nov</c:v>
                </c:pt>
                <c:pt idx="11">
                  <c:v>2008 Dec</c:v>
                </c:pt>
                <c:pt idx="12">
                  <c:v>2009 Jan</c:v>
                </c:pt>
                <c:pt idx="13">
                  <c:v>2009 Feb</c:v>
                </c:pt>
                <c:pt idx="14">
                  <c:v>2009 Mar</c:v>
                </c:pt>
                <c:pt idx="15">
                  <c:v>2009 Apr</c:v>
                </c:pt>
                <c:pt idx="16">
                  <c:v>2009 May</c:v>
                </c:pt>
                <c:pt idx="17">
                  <c:v>2009 Jun</c:v>
                </c:pt>
                <c:pt idx="18">
                  <c:v>2009 Jul</c:v>
                </c:pt>
                <c:pt idx="19">
                  <c:v>2009 Aug</c:v>
                </c:pt>
                <c:pt idx="20">
                  <c:v>2009 Sep</c:v>
                </c:pt>
                <c:pt idx="21">
                  <c:v>2009 Oct</c:v>
                </c:pt>
                <c:pt idx="22">
                  <c:v>2009 Nov</c:v>
                </c:pt>
                <c:pt idx="23">
                  <c:v>2009 Dec</c:v>
                </c:pt>
                <c:pt idx="24">
                  <c:v>2010 Jan</c:v>
                </c:pt>
                <c:pt idx="25">
                  <c:v>2010 Feb</c:v>
                </c:pt>
                <c:pt idx="26">
                  <c:v>2010 Mar</c:v>
                </c:pt>
                <c:pt idx="27">
                  <c:v>2010 Apr</c:v>
                </c:pt>
                <c:pt idx="28">
                  <c:v>2010 May</c:v>
                </c:pt>
                <c:pt idx="29">
                  <c:v>2010 Jun</c:v>
                </c:pt>
                <c:pt idx="30">
                  <c:v>2010 Jul</c:v>
                </c:pt>
                <c:pt idx="31">
                  <c:v>2010 Aug</c:v>
                </c:pt>
                <c:pt idx="32">
                  <c:v>2010 Sep</c:v>
                </c:pt>
                <c:pt idx="33">
                  <c:v>2010 Oct</c:v>
                </c:pt>
                <c:pt idx="34">
                  <c:v>2010 Nov</c:v>
                </c:pt>
                <c:pt idx="35">
                  <c:v>2010 Dec</c:v>
                </c:pt>
                <c:pt idx="36">
                  <c:v>2011 Jan</c:v>
                </c:pt>
                <c:pt idx="37">
                  <c:v>2011 Feb</c:v>
                </c:pt>
                <c:pt idx="38">
                  <c:v>2011 Mar</c:v>
                </c:pt>
                <c:pt idx="39">
                  <c:v>2011 Apr</c:v>
                </c:pt>
                <c:pt idx="40">
                  <c:v>2011 May</c:v>
                </c:pt>
                <c:pt idx="41">
                  <c:v>2011 Jun</c:v>
                </c:pt>
                <c:pt idx="42">
                  <c:v>2011 Jul</c:v>
                </c:pt>
                <c:pt idx="43">
                  <c:v>2011 Aug</c:v>
                </c:pt>
                <c:pt idx="44">
                  <c:v>2011 Sep</c:v>
                </c:pt>
                <c:pt idx="45">
                  <c:v>2011 Oct</c:v>
                </c:pt>
                <c:pt idx="46">
                  <c:v>2011 Nov</c:v>
                </c:pt>
                <c:pt idx="47">
                  <c:v>2011 Dec</c:v>
                </c:pt>
                <c:pt idx="48">
                  <c:v>2012 Jan</c:v>
                </c:pt>
                <c:pt idx="49">
                  <c:v>2012 Feb</c:v>
                </c:pt>
                <c:pt idx="50">
                  <c:v>2012 Mar</c:v>
                </c:pt>
                <c:pt idx="51">
                  <c:v>2012 Apr</c:v>
                </c:pt>
                <c:pt idx="52">
                  <c:v>2012 May</c:v>
                </c:pt>
                <c:pt idx="53">
                  <c:v>2012 Jun</c:v>
                </c:pt>
                <c:pt idx="54">
                  <c:v>2012 Jul</c:v>
                </c:pt>
                <c:pt idx="55">
                  <c:v>2012 Aug</c:v>
                </c:pt>
                <c:pt idx="56">
                  <c:v>2012 Sep</c:v>
                </c:pt>
                <c:pt idx="57">
                  <c:v>2012 Oct</c:v>
                </c:pt>
                <c:pt idx="58">
                  <c:v>2012 Nov</c:v>
                </c:pt>
                <c:pt idx="59">
                  <c:v>2012 Dec</c:v>
                </c:pt>
                <c:pt idx="60">
                  <c:v>2013 Jan</c:v>
                </c:pt>
                <c:pt idx="61">
                  <c:v>2013 Feb</c:v>
                </c:pt>
                <c:pt idx="62">
                  <c:v>2013 Mar</c:v>
                </c:pt>
                <c:pt idx="63">
                  <c:v>2013 Apr</c:v>
                </c:pt>
                <c:pt idx="64">
                  <c:v>2013 May</c:v>
                </c:pt>
                <c:pt idx="65">
                  <c:v>2013 Jun</c:v>
                </c:pt>
                <c:pt idx="66">
                  <c:v>2013 Jul</c:v>
                </c:pt>
                <c:pt idx="67">
                  <c:v>2013 Aug</c:v>
                </c:pt>
                <c:pt idx="68">
                  <c:v>2013 Sep</c:v>
                </c:pt>
                <c:pt idx="69">
                  <c:v>2013 Oct</c:v>
                </c:pt>
                <c:pt idx="70">
                  <c:v>2013 Nov</c:v>
                </c:pt>
                <c:pt idx="71">
                  <c:v>2013 Dec</c:v>
                </c:pt>
                <c:pt idx="72">
                  <c:v>2014 Jan</c:v>
                </c:pt>
                <c:pt idx="73">
                  <c:v>2014 Feb</c:v>
                </c:pt>
                <c:pt idx="74">
                  <c:v>2014 Mar</c:v>
                </c:pt>
                <c:pt idx="75">
                  <c:v>2014 Apr</c:v>
                </c:pt>
                <c:pt idx="76">
                  <c:v>2014 May</c:v>
                </c:pt>
                <c:pt idx="77">
                  <c:v>2014 Jun</c:v>
                </c:pt>
                <c:pt idx="78">
                  <c:v>2014 Jul</c:v>
                </c:pt>
                <c:pt idx="79">
                  <c:v>2014 Aug</c:v>
                </c:pt>
                <c:pt idx="80">
                  <c:v>2014 Sep</c:v>
                </c:pt>
                <c:pt idx="81">
                  <c:v>2014 Oct</c:v>
                </c:pt>
                <c:pt idx="82">
                  <c:v>2014 Nov</c:v>
                </c:pt>
                <c:pt idx="83">
                  <c:v>2014 Dec</c:v>
                </c:pt>
                <c:pt idx="84">
                  <c:v>2015 Jan</c:v>
                </c:pt>
                <c:pt idx="85">
                  <c:v>2015 Feb</c:v>
                </c:pt>
                <c:pt idx="86">
                  <c:v>2015 Mar</c:v>
                </c:pt>
                <c:pt idx="87">
                  <c:v>2015 Apr</c:v>
                </c:pt>
                <c:pt idx="88">
                  <c:v>2015 May</c:v>
                </c:pt>
                <c:pt idx="89">
                  <c:v>2015 Jun</c:v>
                </c:pt>
                <c:pt idx="90">
                  <c:v>2015 Jul</c:v>
                </c:pt>
                <c:pt idx="91">
                  <c:v>2015 Aug</c:v>
                </c:pt>
                <c:pt idx="92">
                  <c:v>2015 Sep</c:v>
                </c:pt>
                <c:pt idx="93">
                  <c:v>2015 Oct</c:v>
                </c:pt>
                <c:pt idx="94">
                  <c:v>2015 Nov</c:v>
                </c:pt>
                <c:pt idx="95">
                  <c:v>2015 Dec</c:v>
                </c:pt>
                <c:pt idx="96">
                  <c:v>2016 Jan</c:v>
                </c:pt>
                <c:pt idx="97">
                  <c:v>2016 Feb</c:v>
                </c:pt>
                <c:pt idx="98">
                  <c:v>2016 Mar</c:v>
                </c:pt>
              </c:strCache>
            </c:strRef>
          </c:cat>
          <c:val>
            <c:numRef>
              <c:f>'Percent Change'!$C$85:$C$183</c:f>
              <c:numCache>
                <c:ptCount val="99"/>
                <c:pt idx="0">
                  <c:v>-0.005268568491390345</c:v>
                </c:pt>
                <c:pt idx="1">
                  <c:v>-0.0307841364164836</c:v>
                </c:pt>
                <c:pt idx="2">
                  <c:v>0.05398056699588145</c:v>
                </c:pt>
                <c:pt idx="3">
                  <c:v>0.15749206469643523</c:v>
                </c:pt>
                <c:pt idx="4">
                  <c:v>0.008292272563393826</c:v>
                </c:pt>
                <c:pt idx="5">
                  <c:v>0.19821215733015485</c:v>
                </c:pt>
                <c:pt idx="6">
                  <c:v>-0.22315364929509954</c:v>
                </c:pt>
                <c:pt idx="7">
                  <c:v>-0.11225059949246852</c:v>
                </c:pt>
                <c:pt idx="8">
                  <c:v>-0.07062402475643509</c:v>
                </c:pt>
                <c:pt idx="9">
                  <c:v>-0.1013869097168333</c:v>
                </c:pt>
                <c:pt idx="10">
                  <c:v>-0.34873058987926087</c:v>
                </c:pt>
                <c:pt idx="11">
                  <c:v>-0.006171648987463844</c:v>
                </c:pt>
                <c:pt idx="12">
                  <c:v>-0.08795847079371236</c:v>
                </c:pt>
                <c:pt idx="13">
                  <c:v>0.04212990052662384</c:v>
                </c:pt>
                <c:pt idx="14">
                  <c:v>0.1576744423459751</c:v>
                </c:pt>
                <c:pt idx="15">
                  <c:v>0.054100529100529114</c:v>
                </c:pt>
                <c:pt idx="16">
                  <c:v>0.035617183251767326</c:v>
                </c:pt>
                <c:pt idx="17">
                  <c:v>0.237756730011915</c:v>
                </c:pt>
                <c:pt idx="18">
                  <c:v>-0.08440202316854302</c:v>
                </c:pt>
                <c:pt idx="19">
                  <c:v>-0.038277170910775635</c:v>
                </c:pt>
                <c:pt idx="20">
                  <c:v>-0.01932590931831235</c:v>
                </c:pt>
                <c:pt idx="21">
                  <c:v>-0.09511393266069604</c:v>
                </c:pt>
                <c:pt idx="22">
                  <c:v>-0.12116846237367418</c:v>
                </c:pt>
                <c:pt idx="23">
                  <c:v>0.1691653401126186</c:v>
                </c:pt>
                <c:pt idx="24">
                  <c:v>-0.1791135767847345</c:v>
                </c:pt>
                <c:pt idx="25">
                  <c:v>0.12130214135412794</c:v>
                </c:pt>
                <c:pt idx="26">
                  <c:v>0.41417374986201577</c:v>
                </c:pt>
                <c:pt idx="27">
                  <c:v>-0.08055577238310832</c:v>
                </c:pt>
                <c:pt idx="28">
                  <c:v>-0.13203158162832163</c:v>
                </c:pt>
                <c:pt idx="29">
                  <c:v>0.15814080870126573</c:v>
                </c:pt>
                <c:pt idx="30">
                  <c:v>-0.12896305930442722</c:v>
                </c:pt>
                <c:pt idx="31">
                  <c:v>0.04045144275519713</c:v>
                </c:pt>
                <c:pt idx="32">
                  <c:v>-0.09650725015842256</c:v>
                </c:pt>
                <c:pt idx="33">
                  <c:v>-0.10361828533707394</c:v>
                </c:pt>
                <c:pt idx="34">
                  <c:v>-0.05863806871792515</c:v>
                </c:pt>
                <c:pt idx="35">
                  <c:v>0.1634763476347634</c:v>
                </c:pt>
                <c:pt idx="36">
                  <c:v>-0.23768700621953265</c:v>
                </c:pt>
                <c:pt idx="37">
                  <c:v>0.038120176405733064</c:v>
                </c:pt>
                <c:pt idx="38">
                  <c:v>0.4446008018479677</c:v>
                </c:pt>
                <c:pt idx="39">
                  <c:v>-0.06833553889133957</c:v>
                </c:pt>
                <c:pt idx="40">
                  <c:v>0.13083448411915577</c:v>
                </c:pt>
                <c:pt idx="41">
                  <c:v>0.1132549457450891</c:v>
                </c:pt>
                <c:pt idx="42">
                  <c:v>-0.17563544049895005</c:v>
                </c:pt>
                <c:pt idx="43">
                  <c:v>0.18957913545983346</c:v>
                </c:pt>
                <c:pt idx="44">
                  <c:v>-0.1491874270921555</c:v>
                </c:pt>
                <c:pt idx="45">
                  <c:v>-0.023683864545574116</c:v>
                </c:pt>
                <c:pt idx="46">
                  <c:v>-0.0015774691239275277</c:v>
                </c:pt>
                <c:pt idx="47">
                  <c:v>-0.0062813102119460605</c:v>
                </c:pt>
                <c:pt idx="48">
                  <c:v>-0.07274983518827308</c:v>
                </c:pt>
                <c:pt idx="49">
                  <c:v>0.11816737066622049</c:v>
                </c:pt>
                <c:pt idx="50">
                  <c:v>0.29925382903521397</c:v>
                </c:pt>
                <c:pt idx="51">
                  <c:v>-0.07666066930550548</c:v>
                </c:pt>
                <c:pt idx="52">
                  <c:v>0.21049431791610157</c:v>
                </c:pt>
                <c:pt idx="53">
                  <c:v>-0.02257507855560707</c:v>
                </c:pt>
                <c:pt idx="54">
                  <c:v>-0.024269094454472374</c:v>
                </c:pt>
                <c:pt idx="55">
                  <c:v>0.08030300984376902</c:v>
                </c:pt>
                <c:pt idx="56">
                  <c:v>-0.07934603269836507</c:v>
                </c:pt>
                <c:pt idx="57">
                  <c:v>0.052066362550233426</c:v>
                </c:pt>
                <c:pt idx="58">
                  <c:v>-0.11285181504948967</c:v>
                </c:pt>
                <c:pt idx="59">
                  <c:v>-0.021994006924039224</c:v>
                </c:pt>
                <c:pt idx="60">
                  <c:v>-0.02650444715471334</c:v>
                </c:pt>
                <c:pt idx="61">
                  <c:v>0.03646947381287051</c:v>
                </c:pt>
                <c:pt idx="62">
                  <c:v>0.14519671575347506</c:v>
                </c:pt>
                <c:pt idx="63">
                  <c:v>0.1944934289281625</c:v>
                </c:pt>
                <c:pt idx="64">
                  <c:v>0.047123352622334184</c:v>
                </c:pt>
                <c:pt idx="65">
                  <c:v>-0.11760589470217755</c:v>
                </c:pt>
                <c:pt idx="66">
                  <c:v>0.05159544691173734</c:v>
                </c:pt>
                <c:pt idx="67">
                  <c:v>-0.0344024487623104</c:v>
                </c:pt>
                <c:pt idx="68">
                  <c:v>-0.04511519996324624</c:v>
                </c:pt>
                <c:pt idx="69">
                  <c:v>0.11233130457793064</c:v>
                </c:pt>
                <c:pt idx="70">
                  <c:v>-0.20516452739600116</c:v>
                </c:pt>
                <c:pt idx="71">
                  <c:v>0.058092076621680394</c:v>
                </c:pt>
                <c:pt idx="72">
                  <c:v>-0.1182400288013989</c:v>
                </c:pt>
                <c:pt idx="73">
                  <c:v>0.054011490565487374</c:v>
                </c:pt>
                <c:pt idx="74">
                  <c:v>0.19390719681248453</c:v>
                </c:pt>
                <c:pt idx="75">
                  <c:v>0.1483232519872998</c:v>
                </c:pt>
                <c:pt idx="76">
                  <c:v>-0.0537346868756181</c:v>
                </c:pt>
                <c:pt idx="77">
                  <c:v>0.02105083552835042</c:v>
                </c:pt>
                <c:pt idx="78">
                  <c:v>0.014465205176141343</c:v>
                </c:pt>
                <c:pt idx="79">
                  <c:v>-0.07070790264794309</c:v>
                </c:pt>
                <c:pt idx="80">
                  <c:v>0.027031817778959473</c:v>
                </c:pt>
                <c:pt idx="81">
                  <c:v>0.0616154642733863</c:v>
                </c:pt>
                <c:pt idx="82">
                  <c:v>-0.2599780523492115</c:v>
                </c:pt>
                <c:pt idx="83">
                  <c:v>0.16712893038583</c:v>
                </c:pt>
                <c:pt idx="84">
                  <c:v>-0.17619585421519482</c:v>
                </c:pt>
                <c:pt idx="85">
                  <c:v>0.10730453409496601</c:v>
                </c:pt>
                <c:pt idx="86">
                  <c:v>0.17792336759566144</c:v>
                </c:pt>
                <c:pt idx="87">
                  <c:v>0.14769803470739595</c:v>
                </c:pt>
                <c:pt idx="88">
                  <c:v>0.060195564035296946</c:v>
                </c:pt>
                <c:pt idx="89">
                  <c:v>0.20655059162280107</c:v>
                </c:pt>
                <c:pt idx="90">
                  <c:v>-0.23913789246028788</c:v>
                </c:pt>
                <c:pt idx="91">
                  <c:v>-0.047302595467733154</c:v>
                </c:pt>
                <c:pt idx="92">
                  <c:v>0.00015432416304862826</c:v>
                </c:pt>
                <c:pt idx="93">
                  <c:v>0.010286690051742051</c:v>
                </c:pt>
                <c:pt idx="94">
                  <c:v>-0.08288108498874895</c:v>
                </c:pt>
                <c:pt idx="95">
                  <c:v>0.07505023702996465</c:v>
                </c:pt>
                <c:pt idx="96">
                  <c:v>-0.22778391663998845</c:v>
                </c:pt>
                <c:pt idx="97">
                  <c:v>0.12973413929603092</c:v>
                </c:pt>
                <c:pt idx="98">
                  <c:v>0.15672905051078986</c:v>
                </c:pt>
              </c:numCache>
            </c:numRef>
          </c:val>
          <c:smooth val="0"/>
        </c:ser>
        <c:marker val="1"/>
        <c:axId val="23789206"/>
        <c:axId val="12776263"/>
      </c:lineChart>
      <c:catAx>
        <c:axId val="23789206"/>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12776263"/>
        <c:crosses val="autoZero"/>
        <c:auto val="1"/>
        <c:lblOffset val="100"/>
        <c:tickLblSkip val="6"/>
        <c:tickMarkSkip val="6"/>
        <c:noMultiLvlLbl val="0"/>
      </c:catAx>
      <c:valAx>
        <c:axId val="12776263"/>
        <c:scaling>
          <c:orientation val="minMax"/>
          <c:max val="1.5"/>
          <c:min val="-0.7500000000000001"/>
        </c:scaling>
        <c:axPos val="l"/>
        <c:majorGridlines>
          <c:spPr>
            <a:ln w="3175">
              <a:solidFill>
                <a:srgbClr val="808080"/>
              </a:solidFill>
            </a:ln>
          </c:spPr>
        </c:majorGridlines>
        <c:delete val="0"/>
        <c:numFmt formatCode="0%" sourceLinked="0"/>
        <c:majorTickMark val="none"/>
        <c:minorTickMark val="none"/>
        <c:tickLblPos val="nextTo"/>
        <c:spPr>
          <a:ln w="3175">
            <a:noFill/>
          </a:ln>
        </c:spPr>
        <c:crossAx val="23789206"/>
        <c:crossesAt val="1"/>
        <c:crossBetween val="between"/>
        <c:dispUnits/>
        <c:majorUnit val="0.25"/>
      </c:valAx>
      <c:spPr>
        <a:solidFill>
          <a:srgbClr val="FFFFFF"/>
        </a:solidFill>
        <a:ln w="3175">
          <a:noFill/>
        </a:ln>
      </c:spPr>
    </c:plotArea>
    <c:legend>
      <c:legendPos val="r"/>
      <c:layout>
        <c:manualLayout>
          <c:xMode val="edge"/>
          <c:yMode val="edge"/>
          <c:x val="0.35825"/>
          <c:y val="0.07275"/>
          <c:w val="0.28225"/>
          <c:h val="0.037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Residential Building Permits, Percent Change
</a:t>
            </a:r>
            <a:r>
              <a:rPr lang="en-US" cap="none" sz="1800" b="1" i="0" u="none" baseline="0">
                <a:solidFill>
                  <a:srgbClr val="000000"/>
                </a:solidFill>
              </a:rPr>
              <a:t>12-Month Moving Average</a:t>
            </a:r>
          </a:p>
        </c:rich>
      </c:tx>
      <c:layout>
        <c:manualLayout>
          <c:xMode val="factor"/>
          <c:yMode val="factor"/>
          <c:x val="0"/>
          <c:y val="-0.0075"/>
        </c:manualLayout>
      </c:layout>
      <c:spPr>
        <a:noFill/>
        <a:ln w="3175">
          <a:noFill/>
        </a:ln>
      </c:spPr>
    </c:title>
    <c:plotArea>
      <c:layout>
        <c:manualLayout>
          <c:xMode val="edge"/>
          <c:yMode val="edge"/>
          <c:x val="0.0095"/>
          <c:y val="0.112"/>
          <c:w val="0.83225"/>
          <c:h val="0.88225"/>
        </c:manualLayout>
      </c:layout>
      <c:lineChart>
        <c:grouping val="standard"/>
        <c:varyColors val="0"/>
        <c:ser>
          <c:idx val="2"/>
          <c:order val="0"/>
          <c:tx>
            <c:strRef>
              <c:f>'Percent Change'!$D$5</c:f>
              <c:strCache>
                <c:ptCount val="1"/>
                <c:pt idx="0">
                  <c:v>Austin MSA</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'Percent Change'!$A$61:$A$183</c:f>
              <c:strCache>
                <c:ptCount val="123"/>
                <c:pt idx="0">
                  <c:v>2006 Jan</c:v>
                </c:pt>
                <c:pt idx="1">
                  <c:v>2006 Feb</c:v>
                </c:pt>
                <c:pt idx="2">
                  <c:v>2006 Mar</c:v>
                </c:pt>
                <c:pt idx="3">
                  <c:v>2006 Apr</c:v>
                </c:pt>
                <c:pt idx="4">
                  <c:v>2006 May</c:v>
                </c:pt>
                <c:pt idx="5">
                  <c:v>2006 Jun</c:v>
                </c:pt>
                <c:pt idx="6">
                  <c:v>2006 Jul</c:v>
                </c:pt>
                <c:pt idx="7">
                  <c:v>2006 Aug</c:v>
                </c:pt>
                <c:pt idx="8">
                  <c:v>2006 Sep</c:v>
                </c:pt>
                <c:pt idx="9">
                  <c:v>2006 Oct</c:v>
                </c:pt>
                <c:pt idx="10">
                  <c:v>2006 Nov</c:v>
                </c:pt>
                <c:pt idx="11">
                  <c:v>2006 Dec</c:v>
                </c:pt>
                <c:pt idx="12">
                  <c:v>2007 Jan</c:v>
                </c:pt>
                <c:pt idx="13">
                  <c:v>2007 Feb</c:v>
                </c:pt>
                <c:pt idx="14">
                  <c:v>2007 Mar</c:v>
                </c:pt>
                <c:pt idx="15">
                  <c:v>2007 Apr</c:v>
                </c:pt>
                <c:pt idx="16">
                  <c:v>2007 May</c:v>
                </c:pt>
                <c:pt idx="17">
                  <c:v>2007 Jun</c:v>
                </c:pt>
                <c:pt idx="18">
                  <c:v>2007 Jul</c:v>
                </c:pt>
                <c:pt idx="19">
                  <c:v>2007 Aug</c:v>
                </c:pt>
                <c:pt idx="20">
                  <c:v>2007 Sep</c:v>
                </c:pt>
                <c:pt idx="21">
                  <c:v>2007 Oct</c:v>
                </c:pt>
                <c:pt idx="22">
                  <c:v>2007 Nov</c:v>
                </c:pt>
                <c:pt idx="23">
                  <c:v>2007 Dec</c:v>
                </c:pt>
                <c:pt idx="24">
                  <c:v>2008 Jan</c:v>
                </c:pt>
                <c:pt idx="25">
                  <c:v>2008 Feb</c:v>
                </c:pt>
                <c:pt idx="26">
                  <c:v>2008 Mar</c:v>
                </c:pt>
                <c:pt idx="27">
                  <c:v>2008 Apr</c:v>
                </c:pt>
                <c:pt idx="28">
                  <c:v>2008 May</c:v>
                </c:pt>
                <c:pt idx="29">
                  <c:v>2008 Jun</c:v>
                </c:pt>
                <c:pt idx="30">
                  <c:v>2008 Jul</c:v>
                </c:pt>
                <c:pt idx="31">
                  <c:v>2008 Aug</c:v>
                </c:pt>
                <c:pt idx="32">
                  <c:v>2008 Sep</c:v>
                </c:pt>
                <c:pt idx="33">
                  <c:v>2008 Oct</c:v>
                </c:pt>
                <c:pt idx="34">
                  <c:v>2008 Nov</c:v>
                </c:pt>
                <c:pt idx="35">
                  <c:v>2008 Dec</c:v>
                </c:pt>
                <c:pt idx="36">
                  <c:v>2009 Jan</c:v>
                </c:pt>
                <c:pt idx="37">
                  <c:v>2009 Feb</c:v>
                </c:pt>
                <c:pt idx="38">
                  <c:v>2009 Mar</c:v>
                </c:pt>
                <c:pt idx="39">
                  <c:v>2009 Apr</c:v>
                </c:pt>
                <c:pt idx="40">
                  <c:v>2009 May</c:v>
                </c:pt>
                <c:pt idx="41">
                  <c:v>2009 Jun</c:v>
                </c:pt>
                <c:pt idx="42">
                  <c:v>2009 Jul</c:v>
                </c:pt>
                <c:pt idx="43">
                  <c:v>2009 Aug</c:v>
                </c:pt>
                <c:pt idx="44">
                  <c:v>2009 Sep</c:v>
                </c:pt>
                <c:pt idx="45">
                  <c:v>2009 Oct</c:v>
                </c:pt>
                <c:pt idx="46">
                  <c:v>2009 Nov</c:v>
                </c:pt>
                <c:pt idx="47">
                  <c:v>2009 Dec</c:v>
                </c:pt>
                <c:pt idx="48">
                  <c:v>2010 Jan</c:v>
                </c:pt>
                <c:pt idx="49">
                  <c:v>2010 Feb</c:v>
                </c:pt>
                <c:pt idx="50">
                  <c:v>2010 Mar</c:v>
                </c:pt>
                <c:pt idx="51">
                  <c:v>2010 Apr</c:v>
                </c:pt>
                <c:pt idx="52">
                  <c:v>2010 May</c:v>
                </c:pt>
                <c:pt idx="53">
                  <c:v>2010 Jun</c:v>
                </c:pt>
                <c:pt idx="54">
                  <c:v>2010 Jul</c:v>
                </c:pt>
                <c:pt idx="55">
                  <c:v>2010 Aug</c:v>
                </c:pt>
                <c:pt idx="56">
                  <c:v>2010 Sep</c:v>
                </c:pt>
                <c:pt idx="57">
                  <c:v>2010 Oct</c:v>
                </c:pt>
                <c:pt idx="58">
                  <c:v>2010 Nov</c:v>
                </c:pt>
                <c:pt idx="59">
                  <c:v>2010 Dec</c:v>
                </c:pt>
                <c:pt idx="60">
                  <c:v>2011 Jan</c:v>
                </c:pt>
                <c:pt idx="61">
                  <c:v>2011 Feb</c:v>
                </c:pt>
                <c:pt idx="62">
                  <c:v>2011 Mar</c:v>
                </c:pt>
                <c:pt idx="63">
                  <c:v>2011 Apr</c:v>
                </c:pt>
                <c:pt idx="64">
                  <c:v>2011 May</c:v>
                </c:pt>
                <c:pt idx="65">
                  <c:v>2011 Jun</c:v>
                </c:pt>
                <c:pt idx="66">
                  <c:v>2011 Jul</c:v>
                </c:pt>
                <c:pt idx="67">
                  <c:v>2011 Aug</c:v>
                </c:pt>
                <c:pt idx="68">
                  <c:v>2011 Sep</c:v>
                </c:pt>
                <c:pt idx="69">
                  <c:v>2011 Oct</c:v>
                </c:pt>
                <c:pt idx="70">
                  <c:v>2011 Nov</c:v>
                </c:pt>
                <c:pt idx="71">
                  <c:v>2011 Dec</c:v>
                </c:pt>
                <c:pt idx="72">
                  <c:v>2012 Jan</c:v>
                </c:pt>
                <c:pt idx="73">
                  <c:v>2012 Feb</c:v>
                </c:pt>
                <c:pt idx="74">
                  <c:v>2012 Mar</c:v>
                </c:pt>
                <c:pt idx="75">
                  <c:v>2012 Apr</c:v>
                </c:pt>
                <c:pt idx="76">
                  <c:v>2012 May</c:v>
                </c:pt>
                <c:pt idx="77">
                  <c:v>2012 Jun</c:v>
                </c:pt>
                <c:pt idx="78">
                  <c:v>2012 Jul</c:v>
                </c:pt>
                <c:pt idx="79">
                  <c:v>2012 Aug</c:v>
                </c:pt>
                <c:pt idx="80">
                  <c:v>2012 Sep</c:v>
                </c:pt>
                <c:pt idx="81">
                  <c:v>2012 Oct</c:v>
                </c:pt>
                <c:pt idx="82">
                  <c:v>2012 Nov</c:v>
                </c:pt>
                <c:pt idx="83">
                  <c:v>2012 Dec</c:v>
                </c:pt>
                <c:pt idx="84">
                  <c:v>2013 Jan</c:v>
                </c:pt>
                <c:pt idx="85">
                  <c:v>2013 Feb</c:v>
                </c:pt>
                <c:pt idx="86">
                  <c:v>2013 Mar</c:v>
                </c:pt>
                <c:pt idx="87">
                  <c:v>2013 Apr</c:v>
                </c:pt>
                <c:pt idx="88">
                  <c:v>2013 May</c:v>
                </c:pt>
                <c:pt idx="89">
                  <c:v>2013 Jun</c:v>
                </c:pt>
                <c:pt idx="90">
                  <c:v>2013 Jul</c:v>
                </c:pt>
                <c:pt idx="91">
                  <c:v>2013 Aug</c:v>
                </c:pt>
                <c:pt idx="92">
                  <c:v>2013 Sep</c:v>
                </c:pt>
                <c:pt idx="93">
                  <c:v>2013 Oct</c:v>
                </c:pt>
                <c:pt idx="94">
                  <c:v>2013 Nov</c:v>
                </c:pt>
                <c:pt idx="95">
                  <c:v>2013 Dec</c:v>
                </c:pt>
                <c:pt idx="96">
                  <c:v>2014 Jan</c:v>
                </c:pt>
                <c:pt idx="97">
                  <c:v>2014 Feb</c:v>
                </c:pt>
                <c:pt idx="98">
                  <c:v>2014 Mar</c:v>
                </c:pt>
                <c:pt idx="99">
                  <c:v>2014 Apr</c:v>
                </c:pt>
                <c:pt idx="100">
                  <c:v>2014 May</c:v>
                </c:pt>
                <c:pt idx="101">
                  <c:v>2014 Jun</c:v>
                </c:pt>
                <c:pt idx="102">
                  <c:v>2014 Jul</c:v>
                </c:pt>
                <c:pt idx="103">
                  <c:v>2014 Aug</c:v>
                </c:pt>
                <c:pt idx="104">
                  <c:v>2014 Sep</c:v>
                </c:pt>
                <c:pt idx="105">
                  <c:v>2014 Oct</c:v>
                </c:pt>
                <c:pt idx="106">
                  <c:v>2014 Nov</c:v>
                </c:pt>
                <c:pt idx="107">
                  <c:v>2014 Dec</c:v>
                </c:pt>
                <c:pt idx="108">
                  <c:v>2015 Jan</c:v>
                </c:pt>
                <c:pt idx="109">
                  <c:v>2015 Feb</c:v>
                </c:pt>
                <c:pt idx="110">
                  <c:v>2015 Mar</c:v>
                </c:pt>
                <c:pt idx="111">
                  <c:v>2015 Apr</c:v>
                </c:pt>
                <c:pt idx="112">
                  <c:v>2015 May</c:v>
                </c:pt>
                <c:pt idx="113">
                  <c:v>2015 Jun</c:v>
                </c:pt>
                <c:pt idx="114">
                  <c:v>2015 Jul</c:v>
                </c:pt>
                <c:pt idx="115">
                  <c:v>2015 Aug</c:v>
                </c:pt>
                <c:pt idx="116">
                  <c:v>2015 Sep</c:v>
                </c:pt>
                <c:pt idx="117">
                  <c:v>2015 Oct</c:v>
                </c:pt>
                <c:pt idx="118">
                  <c:v>2015 Nov</c:v>
                </c:pt>
                <c:pt idx="119">
                  <c:v>2015 Dec</c:v>
                </c:pt>
                <c:pt idx="120">
                  <c:v>2016 Jan</c:v>
                </c:pt>
                <c:pt idx="121">
                  <c:v>2016 Feb</c:v>
                </c:pt>
                <c:pt idx="122">
                  <c:v>2016 Mar</c:v>
                </c:pt>
              </c:strCache>
            </c:strRef>
          </c:cat>
          <c:val>
            <c:numRef>
              <c:f>'Percent Change'!$D$61:$D$183</c:f>
              <c:numCache>
                <c:ptCount val="123"/>
                <c:pt idx="0">
                  <c:v>0.10656090122036323</c:v>
                </c:pt>
                <c:pt idx="1">
                  <c:v>0.059316776207764266</c:v>
                </c:pt>
                <c:pt idx="2">
                  <c:v>0.06779404323469268</c:v>
                </c:pt>
                <c:pt idx="3">
                  <c:v>0.02881835937836068</c:v>
                </c:pt>
                <c:pt idx="4">
                  <c:v>0.0336196628277328</c:v>
                </c:pt>
                <c:pt idx="5">
                  <c:v>0.05239879186002405</c:v>
                </c:pt>
                <c:pt idx="6">
                  <c:v>0.015263731954197376</c:v>
                </c:pt>
                <c:pt idx="7">
                  <c:v>0.08222894341423699</c:v>
                </c:pt>
                <c:pt idx="8">
                  <c:v>0.06851235712998278</c:v>
                </c:pt>
                <c:pt idx="9">
                  <c:v>0.02422106914493315</c:v>
                </c:pt>
                <c:pt idx="10">
                  <c:v>0.06355040775667992</c:v>
                </c:pt>
                <c:pt idx="11">
                  <c:v>0.05221053890915017</c:v>
                </c:pt>
                <c:pt idx="12">
                  <c:v>0.01633427018029565</c:v>
                </c:pt>
                <c:pt idx="13">
                  <c:v>0.05777309204182388</c:v>
                </c:pt>
                <c:pt idx="14">
                  <c:v>-0.010851795564063202</c:v>
                </c:pt>
                <c:pt idx="15">
                  <c:v>0.007436207100183345</c:v>
                </c:pt>
                <c:pt idx="16">
                  <c:v>0.057707385699796915</c:v>
                </c:pt>
                <c:pt idx="17">
                  <c:v>0.011628447998512217</c:v>
                </c:pt>
                <c:pt idx="18">
                  <c:v>0.20805149517561974</c:v>
                </c:pt>
                <c:pt idx="19">
                  <c:v>0.09867065345259268</c:v>
                </c:pt>
                <c:pt idx="20">
                  <c:v>0.081061598029173</c:v>
                </c:pt>
                <c:pt idx="21">
                  <c:v>0.12608481963022142</c:v>
                </c:pt>
                <c:pt idx="22">
                  <c:v>0.11641327433958747</c:v>
                </c:pt>
                <c:pt idx="23">
                  <c:v>0.10009356034571616</c:v>
                </c:pt>
                <c:pt idx="24">
                  <c:v>0.1499512872467791</c:v>
                </c:pt>
                <c:pt idx="25">
                  <c:v>0.11643722655206527</c:v>
                </c:pt>
                <c:pt idx="26">
                  <c:v>0.13723438799856286</c:v>
                </c:pt>
                <c:pt idx="27">
                  <c:v>0.12088088573148127</c:v>
                </c:pt>
                <c:pt idx="28">
                  <c:v>0.12007437771113094</c:v>
                </c:pt>
                <c:pt idx="29">
                  <c:v>0.1259433930477408</c:v>
                </c:pt>
                <c:pt idx="30">
                  <c:v>-0.04867399293328153</c:v>
                </c:pt>
                <c:pt idx="31">
                  <c:v>0.005575153600762106</c:v>
                </c:pt>
                <c:pt idx="32">
                  <c:v>0.019744594894081893</c:v>
                </c:pt>
                <c:pt idx="33">
                  <c:v>-0.01273643800202206</c:v>
                </c:pt>
                <c:pt idx="34">
                  <c:v>-0.02804143114603248</c:v>
                </c:pt>
                <c:pt idx="35">
                  <c:v>0.021843901847294903</c:v>
                </c:pt>
                <c:pt idx="36">
                  <c:v>-0.027072574661056777</c:v>
                </c:pt>
                <c:pt idx="37">
                  <c:v>-0.02741662797121178</c:v>
                </c:pt>
                <c:pt idx="38">
                  <c:v>-0.015945931410130964</c:v>
                </c:pt>
                <c:pt idx="39">
                  <c:v>0.021656515150859198</c:v>
                </c:pt>
                <c:pt idx="40">
                  <c:v>-0.04939585186684675</c:v>
                </c:pt>
                <c:pt idx="41">
                  <c:v>0.09553470064596926</c:v>
                </c:pt>
                <c:pt idx="42">
                  <c:v>0.06934436401075836</c:v>
                </c:pt>
                <c:pt idx="43">
                  <c:v>0.03981964915541066</c:v>
                </c:pt>
                <c:pt idx="44">
                  <c:v>0.05344852892375331</c:v>
                </c:pt>
                <c:pt idx="45">
                  <c:v>0.03873909898742595</c:v>
                </c:pt>
                <c:pt idx="46">
                  <c:v>0.07542905104186734</c:v>
                </c:pt>
                <c:pt idx="47">
                  <c:v>0.019846361092397066</c:v>
                </c:pt>
                <c:pt idx="48">
                  <c:v>0.03573649850772729</c:v>
                </c:pt>
                <c:pt idx="49">
                  <c:v>0.0645455739269722</c:v>
                </c:pt>
                <c:pt idx="50">
                  <c:v>0.11447181543786626</c:v>
                </c:pt>
                <c:pt idx="51">
                  <c:v>0.0833105553287901</c:v>
                </c:pt>
                <c:pt idx="52">
                  <c:v>0.10430476671591644</c:v>
                </c:pt>
                <c:pt idx="53">
                  <c:v>-0.02289644266449024</c:v>
                </c:pt>
                <c:pt idx="54">
                  <c:v>-0.0065615371817001585</c:v>
                </c:pt>
                <c:pt idx="55">
                  <c:v>0.02619161305057113</c:v>
                </c:pt>
                <c:pt idx="56">
                  <c:v>0.01850475865170541</c:v>
                </c:pt>
                <c:pt idx="57">
                  <c:v>0.01961715653658606</c:v>
                </c:pt>
                <c:pt idx="58">
                  <c:v>0.028512902334905398</c:v>
                </c:pt>
                <c:pt idx="59">
                  <c:v>0.08569954778033677</c:v>
                </c:pt>
                <c:pt idx="60">
                  <c:v>0.09763608220801823</c:v>
                </c:pt>
                <c:pt idx="61">
                  <c:v>0.03659367711221508</c:v>
                </c:pt>
                <c:pt idx="62">
                  <c:v>0.021771793251936997</c:v>
                </c:pt>
                <c:pt idx="63">
                  <c:v>0.06358344542333712</c:v>
                </c:pt>
                <c:pt idx="64">
                  <c:v>0.06381771583833042</c:v>
                </c:pt>
                <c:pt idx="65">
                  <c:v>0.15767776782713583</c:v>
                </c:pt>
                <c:pt idx="66">
                  <c:v>0.11245832414400374</c:v>
                </c:pt>
                <c:pt idx="67">
                  <c:v>0.1134437179060328</c:v>
                </c:pt>
                <c:pt idx="68">
                  <c:v>0.13929814267358362</c:v>
                </c:pt>
                <c:pt idx="69">
                  <c:v>0.14299523978975856</c:v>
                </c:pt>
                <c:pt idx="70">
                  <c:v>0.18645279777249857</c:v>
                </c:pt>
                <c:pt idx="71">
                  <c:v>0.12558001572985808</c:v>
                </c:pt>
                <c:pt idx="72">
                  <c:v>0.14084138967134127</c:v>
                </c:pt>
                <c:pt idx="73">
                  <c:v>0.19511202623066995</c:v>
                </c:pt>
                <c:pt idx="74">
                  <c:v>0.18394677812867108</c:v>
                </c:pt>
                <c:pt idx="75">
                  <c:v>0.16384573688105264</c:v>
                </c:pt>
                <c:pt idx="76">
                  <c:v>0.1619212934517271</c:v>
                </c:pt>
                <c:pt idx="77">
                  <c:v>0.06042529185216847</c:v>
                </c:pt>
                <c:pt idx="78">
                  <c:v>0.09822899251095281</c:v>
                </c:pt>
                <c:pt idx="79">
                  <c:v>0.08877985502230167</c:v>
                </c:pt>
                <c:pt idx="80">
                  <c:v>0.08580736622459156</c:v>
                </c:pt>
                <c:pt idx="81">
                  <c:v>0.16278368329121976</c:v>
                </c:pt>
                <c:pt idx="82">
                  <c:v>0.05675452892761609</c:v>
                </c:pt>
                <c:pt idx="83">
                  <c:v>0.09589412517457079</c:v>
                </c:pt>
                <c:pt idx="84">
                  <c:v>0.08489546966588833</c:v>
                </c:pt>
                <c:pt idx="85">
                  <c:v>0.11726797317313477</c:v>
                </c:pt>
                <c:pt idx="86">
                  <c:v>0.030341644281803276</c:v>
                </c:pt>
                <c:pt idx="87">
                  <c:v>0.10476852936221241</c:v>
                </c:pt>
                <c:pt idx="88">
                  <c:v>0.09560879030322993</c:v>
                </c:pt>
                <c:pt idx="89">
                  <c:v>0.07902840948564603</c:v>
                </c:pt>
                <c:pt idx="90">
                  <c:v>0.14058432218115988</c:v>
                </c:pt>
                <c:pt idx="91">
                  <c:v>0.13701763641899042</c:v>
                </c:pt>
                <c:pt idx="92">
                  <c:v>0.13270075019733452</c:v>
                </c:pt>
                <c:pt idx="93">
                  <c:v>0.08125748099261872</c:v>
                </c:pt>
                <c:pt idx="94">
                  <c:v>0.1094248484300719</c:v>
                </c:pt>
                <c:pt idx="95">
                  <c:v>0.10625556417236535</c:v>
                </c:pt>
                <c:pt idx="96">
                  <c:v>0.06469609217482532</c:v>
                </c:pt>
                <c:pt idx="97">
                  <c:v>0.0359625251238528</c:v>
                </c:pt>
                <c:pt idx="98">
                  <c:v>0.074689834433576</c:v>
                </c:pt>
                <c:pt idx="99">
                  <c:v>0.07462875438232072</c:v>
                </c:pt>
                <c:pt idx="100">
                  <c:v>0.08996392265553227</c:v>
                </c:pt>
                <c:pt idx="101">
                  <c:v>0.11035813162067255</c:v>
                </c:pt>
                <c:pt idx="102">
                  <c:v>0.07532469045096507</c:v>
                </c:pt>
                <c:pt idx="103">
                  <c:v>0.07291255981610938</c:v>
                </c:pt>
                <c:pt idx="104">
                  <c:v>0.06994400069579743</c:v>
                </c:pt>
                <c:pt idx="105">
                  <c:v>0.07506038725371547</c:v>
                </c:pt>
                <c:pt idx="106">
                  <c:v>0.027877877737651907</c:v>
                </c:pt>
                <c:pt idx="107">
                  <c:v>0.08376075627145278</c:v>
                </c:pt>
                <c:pt idx="108">
                  <c:v>0.08370419814715513</c:v>
                </c:pt>
                <c:pt idx="109">
                  <c:v>0.1200203823083455</c:v>
                </c:pt>
                <c:pt idx="110">
                  <c:v>0.14825453177383638</c:v>
                </c:pt>
                <c:pt idx="111">
                  <c:v>0.04536131597739481</c:v>
                </c:pt>
                <c:pt idx="112">
                  <c:v>0.04687667279252964</c:v>
                </c:pt>
                <c:pt idx="113">
                  <c:v>0.10237378355566575</c:v>
                </c:pt>
                <c:pt idx="114">
                  <c:v>0.06388124702552324</c:v>
                </c:pt>
                <c:pt idx="115">
                  <c:v>0.08140121186845872</c:v>
                </c:pt>
                <c:pt idx="116">
                  <c:v>0.07711559804779368</c:v>
                </c:pt>
                <c:pt idx="117">
                  <c:v>0.048612863400361306</c:v>
                </c:pt>
                <c:pt idx="118">
                  <c:v>0.08798316667465012</c:v>
                </c:pt>
                <c:pt idx="119">
                  <c:v>0.12461431120033183</c:v>
                </c:pt>
                <c:pt idx="120">
                  <c:v>0.12518988389971908</c:v>
                </c:pt>
                <c:pt idx="121">
                  <c:v>0.05946344769762054</c:v>
                </c:pt>
                <c:pt idx="122">
                  <c:v>0.08256951731621721</c:v>
                </c:pt>
              </c:numCache>
            </c:numRef>
          </c:val>
          <c:smooth val="0"/>
        </c:ser>
        <c:ser>
          <c:idx val="3"/>
          <c:order val="1"/>
          <c:tx>
            <c:strRef>
              <c:f>'Percent Change'!$E$5</c:f>
              <c:strCache>
                <c:ptCount val="1"/>
                <c:pt idx="0">
                  <c:v>United States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'Percent Change'!$A$61:$A$183</c:f>
              <c:strCache>
                <c:ptCount val="123"/>
                <c:pt idx="0">
                  <c:v>2006 Jan</c:v>
                </c:pt>
                <c:pt idx="1">
                  <c:v>2006 Feb</c:v>
                </c:pt>
                <c:pt idx="2">
                  <c:v>2006 Mar</c:v>
                </c:pt>
                <c:pt idx="3">
                  <c:v>2006 Apr</c:v>
                </c:pt>
                <c:pt idx="4">
                  <c:v>2006 May</c:v>
                </c:pt>
                <c:pt idx="5">
                  <c:v>2006 Jun</c:v>
                </c:pt>
                <c:pt idx="6">
                  <c:v>2006 Jul</c:v>
                </c:pt>
                <c:pt idx="7">
                  <c:v>2006 Aug</c:v>
                </c:pt>
                <c:pt idx="8">
                  <c:v>2006 Sep</c:v>
                </c:pt>
                <c:pt idx="9">
                  <c:v>2006 Oct</c:v>
                </c:pt>
                <c:pt idx="10">
                  <c:v>2006 Nov</c:v>
                </c:pt>
                <c:pt idx="11">
                  <c:v>2006 Dec</c:v>
                </c:pt>
                <c:pt idx="12">
                  <c:v>2007 Jan</c:v>
                </c:pt>
                <c:pt idx="13">
                  <c:v>2007 Feb</c:v>
                </c:pt>
                <c:pt idx="14">
                  <c:v>2007 Mar</c:v>
                </c:pt>
                <c:pt idx="15">
                  <c:v>2007 Apr</c:v>
                </c:pt>
                <c:pt idx="16">
                  <c:v>2007 May</c:v>
                </c:pt>
                <c:pt idx="17">
                  <c:v>2007 Jun</c:v>
                </c:pt>
                <c:pt idx="18">
                  <c:v>2007 Jul</c:v>
                </c:pt>
                <c:pt idx="19">
                  <c:v>2007 Aug</c:v>
                </c:pt>
                <c:pt idx="20">
                  <c:v>2007 Sep</c:v>
                </c:pt>
                <c:pt idx="21">
                  <c:v>2007 Oct</c:v>
                </c:pt>
                <c:pt idx="22">
                  <c:v>2007 Nov</c:v>
                </c:pt>
                <c:pt idx="23">
                  <c:v>2007 Dec</c:v>
                </c:pt>
                <c:pt idx="24">
                  <c:v>2008 Jan</c:v>
                </c:pt>
                <c:pt idx="25">
                  <c:v>2008 Feb</c:v>
                </c:pt>
                <c:pt idx="26">
                  <c:v>2008 Mar</c:v>
                </c:pt>
                <c:pt idx="27">
                  <c:v>2008 Apr</c:v>
                </c:pt>
                <c:pt idx="28">
                  <c:v>2008 May</c:v>
                </c:pt>
                <c:pt idx="29">
                  <c:v>2008 Jun</c:v>
                </c:pt>
                <c:pt idx="30">
                  <c:v>2008 Jul</c:v>
                </c:pt>
                <c:pt idx="31">
                  <c:v>2008 Aug</c:v>
                </c:pt>
                <c:pt idx="32">
                  <c:v>2008 Sep</c:v>
                </c:pt>
                <c:pt idx="33">
                  <c:v>2008 Oct</c:v>
                </c:pt>
                <c:pt idx="34">
                  <c:v>2008 Nov</c:v>
                </c:pt>
                <c:pt idx="35">
                  <c:v>2008 Dec</c:v>
                </c:pt>
                <c:pt idx="36">
                  <c:v>2009 Jan</c:v>
                </c:pt>
                <c:pt idx="37">
                  <c:v>2009 Feb</c:v>
                </c:pt>
                <c:pt idx="38">
                  <c:v>2009 Mar</c:v>
                </c:pt>
                <c:pt idx="39">
                  <c:v>2009 Apr</c:v>
                </c:pt>
                <c:pt idx="40">
                  <c:v>2009 May</c:v>
                </c:pt>
                <c:pt idx="41">
                  <c:v>2009 Jun</c:v>
                </c:pt>
                <c:pt idx="42">
                  <c:v>2009 Jul</c:v>
                </c:pt>
                <c:pt idx="43">
                  <c:v>2009 Aug</c:v>
                </c:pt>
                <c:pt idx="44">
                  <c:v>2009 Sep</c:v>
                </c:pt>
                <c:pt idx="45">
                  <c:v>2009 Oct</c:v>
                </c:pt>
                <c:pt idx="46">
                  <c:v>2009 Nov</c:v>
                </c:pt>
                <c:pt idx="47">
                  <c:v>2009 Dec</c:v>
                </c:pt>
                <c:pt idx="48">
                  <c:v>2010 Jan</c:v>
                </c:pt>
                <c:pt idx="49">
                  <c:v>2010 Feb</c:v>
                </c:pt>
                <c:pt idx="50">
                  <c:v>2010 Mar</c:v>
                </c:pt>
                <c:pt idx="51">
                  <c:v>2010 Apr</c:v>
                </c:pt>
                <c:pt idx="52">
                  <c:v>2010 May</c:v>
                </c:pt>
                <c:pt idx="53">
                  <c:v>2010 Jun</c:v>
                </c:pt>
                <c:pt idx="54">
                  <c:v>2010 Jul</c:v>
                </c:pt>
                <c:pt idx="55">
                  <c:v>2010 Aug</c:v>
                </c:pt>
                <c:pt idx="56">
                  <c:v>2010 Sep</c:v>
                </c:pt>
                <c:pt idx="57">
                  <c:v>2010 Oct</c:v>
                </c:pt>
                <c:pt idx="58">
                  <c:v>2010 Nov</c:v>
                </c:pt>
                <c:pt idx="59">
                  <c:v>2010 Dec</c:v>
                </c:pt>
                <c:pt idx="60">
                  <c:v>2011 Jan</c:v>
                </c:pt>
                <c:pt idx="61">
                  <c:v>2011 Feb</c:v>
                </c:pt>
                <c:pt idx="62">
                  <c:v>2011 Mar</c:v>
                </c:pt>
                <c:pt idx="63">
                  <c:v>2011 Apr</c:v>
                </c:pt>
                <c:pt idx="64">
                  <c:v>2011 May</c:v>
                </c:pt>
                <c:pt idx="65">
                  <c:v>2011 Jun</c:v>
                </c:pt>
                <c:pt idx="66">
                  <c:v>2011 Jul</c:v>
                </c:pt>
                <c:pt idx="67">
                  <c:v>2011 Aug</c:v>
                </c:pt>
                <c:pt idx="68">
                  <c:v>2011 Sep</c:v>
                </c:pt>
                <c:pt idx="69">
                  <c:v>2011 Oct</c:v>
                </c:pt>
                <c:pt idx="70">
                  <c:v>2011 Nov</c:v>
                </c:pt>
                <c:pt idx="71">
                  <c:v>2011 Dec</c:v>
                </c:pt>
                <c:pt idx="72">
                  <c:v>2012 Jan</c:v>
                </c:pt>
                <c:pt idx="73">
                  <c:v>2012 Feb</c:v>
                </c:pt>
                <c:pt idx="74">
                  <c:v>2012 Mar</c:v>
                </c:pt>
                <c:pt idx="75">
                  <c:v>2012 Apr</c:v>
                </c:pt>
                <c:pt idx="76">
                  <c:v>2012 May</c:v>
                </c:pt>
                <c:pt idx="77">
                  <c:v>2012 Jun</c:v>
                </c:pt>
                <c:pt idx="78">
                  <c:v>2012 Jul</c:v>
                </c:pt>
                <c:pt idx="79">
                  <c:v>2012 Aug</c:v>
                </c:pt>
                <c:pt idx="80">
                  <c:v>2012 Sep</c:v>
                </c:pt>
                <c:pt idx="81">
                  <c:v>2012 Oct</c:v>
                </c:pt>
                <c:pt idx="82">
                  <c:v>2012 Nov</c:v>
                </c:pt>
                <c:pt idx="83">
                  <c:v>2012 Dec</c:v>
                </c:pt>
                <c:pt idx="84">
                  <c:v>2013 Jan</c:v>
                </c:pt>
                <c:pt idx="85">
                  <c:v>2013 Feb</c:v>
                </c:pt>
                <c:pt idx="86">
                  <c:v>2013 Mar</c:v>
                </c:pt>
                <c:pt idx="87">
                  <c:v>2013 Apr</c:v>
                </c:pt>
                <c:pt idx="88">
                  <c:v>2013 May</c:v>
                </c:pt>
                <c:pt idx="89">
                  <c:v>2013 Jun</c:v>
                </c:pt>
                <c:pt idx="90">
                  <c:v>2013 Jul</c:v>
                </c:pt>
                <c:pt idx="91">
                  <c:v>2013 Aug</c:v>
                </c:pt>
                <c:pt idx="92">
                  <c:v>2013 Sep</c:v>
                </c:pt>
                <c:pt idx="93">
                  <c:v>2013 Oct</c:v>
                </c:pt>
                <c:pt idx="94">
                  <c:v>2013 Nov</c:v>
                </c:pt>
                <c:pt idx="95">
                  <c:v>2013 Dec</c:v>
                </c:pt>
                <c:pt idx="96">
                  <c:v>2014 Jan</c:v>
                </c:pt>
                <c:pt idx="97">
                  <c:v>2014 Feb</c:v>
                </c:pt>
                <c:pt idx="98">
                  <c:v>2014 Mar</c:v>
                </c:pt>
                <c:pt idx="99">
                  <c:v>2014 Apr</c:v>
                </c:pt>
                <c:pt idx="100">
                  <c:v>2014 May</c:v>
                </c:pt>
                <c:pt idx="101">
                  <c:v>2014 Jun</c:v>
                </c:pt>
                <c:pt idx="102">
                  <c:v>2014 Jul</c:v>
                </c:pt>
                <c:pt idx="103">
                  <c:v>2014 Aug</c:v>
                </c:pt>
                <c:pt idx="104">
                  <c:v>2014 Sep</c:v>
                </c:pt>
                <c:pt idx="105">
                  <c:v>2014 Oct</c:v>
                </c:pt>
                <c:pt idx="106">
                  <c:v>2014 Nov</c:v>
                </c:pt>
                <c:pt idx="107">
                  <c:v>2014 Dec</c:v>
                </c:pt>
                <c:pt idx="108">
                  <c:v>2015 Jan</c:v>
                </c:pt>
                <c:pt idx="109">
                  <c:v>2015 Feb</c:v>
                </c:pt>
                <c:pt idx="110">
                  <c:v>2015 Mar</c:v>
                </c:pt>
                <c:pt idx="111">
                  <c:v>2015 Apr</c:v>
                </c:pt>
                <c:pt idx="112">
                  <c:v>2015 May</c:v>
                </c:pt>
                <c:pt idx="113">
                  <c:v>2015 Jun</c:v>
                </c:pt>
                <c:pt idx="114">
                  <c:v>2015 Jul</c:v>
                </c:pt>
                <c:pt idx="115">
                  <c:v>2015 Aug</c:v>
                </c:pt>
                <c:pt idx="116">
                  <c:v>2015 Sep</c:v>
                </c:pt>
                <c:pt idx="117">
                  <c:v>2015 Oct</c:v>
                </c:pt>
                <c:pt idx="118">
                  <c:v>2015 Nov</c:v>
                </c:pt>
                <c:pt idx="119">
                  <c:v>2015 Dec</c:v>
                </c:pt>
                <c:pt idx="120">
                  <c:v>2016 Jan</c:v>
                </c:pt>
                <c:pt idx="121">
                  <c:v>2016 Feb</c:v>
                </c:pt>
                <c:pt idx="122">
                  <c:v>2016 Mar</c:v>
                </c:pt>
              </c:strCache>
            </c:strRef>
          </c:cat>
          <c:val>
            <c:numRef>
              <c:f>'Percent Change'!$E$61:$E$183</c:f>
              <c:numCache>
                <c:ptCount val="123"/>
                <c:pt idx="0">
                  <c:v>0.012940963464618052</c:v>
                </c:pt>
                <c:pt idx="1">
                  <c:v>0.0063130465162667985</c:v>
                </c:pt>
                <c:pt idx="2">
                  <c:v>0.007151294756118931</c:v>
                </c:pt>
                <c:pt idx="3">
                  <c:v>-0.004995794646810864</c:v>
                </c:pt>
                <c:pt idx="4">
                  <c:v>0.002862178707955807</c:v>
                </c:pt>
                <c:pt idx="5">
                  <c:v>-0.005360756778213383</c:v>
                </c:pt>
                <c:pt idx="6">
                  <c:v>-0.011332791110779951</c:v>
                </c:pt>
                <c:pt idx="7">
                  <c:v>-0.01402917039206022</c:v>
                </c:pt>
                <c:pt idx="8">
                  <c:v>-0.021026642942933826</c:v>
                </c:pt>
                <c:pt idx="9">
                  <c:v>-0.01556103799168889</c:v>
                </c:pt>
                <c:pt idx="10">
                  <c:v>-0.022917140496709707</c:v>
                </c:pt>
                <c:pt idx="11">
                  <c:v>-0.015326638297042111</c:v>
                </c:pt>
                <c:pt idx="12">
                  <c:v>-0.015718391492154034</c:v>
                </c:pt>
                <c:pt idx="13">
                  <c:v>-0.01629709090179101</c:v>
                </c:pt>
                <c:pt idx="14">
                  <c:v>-0.01976686968997887</c:v>
                </c:pt>
                <c:pt idx="15">
                  <c:v>-0.013889253146116734</c:v>
                </c:pt>
                <c:pt idx="16">
                  <c:v>-0.012061427330132239</c:v>
                </c:pt>
                <c:pt idx="17">
                  <c:v>-0.01792725065388868</c:v>
                </c:pt>
                <c:pt idx="18">
                  <c:v>-0.009598744000847417</c:v>
                </c:pt>
                <c:pt idx="19">
                  <c:v>-0.014654849074178432</c:v>
                </c:pt>
                <c:pt idx="20">
                  <c:v>-0.018786166193414316</c:v>
                </c:pt>
                <c:pt idx="21">
                  <c:v>-0.01389851308011318</c:v>
                </c:pt>
                <c:pt idx="22">
                  <c:v>-0.011804421326226824</c:v>
                </c:pt>
                <c:pt idx="23">
                  <c:v>-0.024372541404132544</c:v>
                </c:pt>
                <c:pt idx="24">
                  <c:v>-0.025126936996184294</c:v>
                </c:pt>
                <c:pt idx="25">
                  <c:v>-0.026248609744246382</c:v>
                </c:pt>
                <c:pt idx="26">
                  <c:v>-0.04209044715057985</c:v>
                </c:pt>
                <c:pt idx="27">
                  <c:v>-0.023876215064431727</c:v>
                </c:pt>
                <c:pt idx="28">
                  <c:v>-0.03279940190430381</c:v>
                </c:pt>
                <c:pt idx="29">
                  <c:v>-0.010341773303139326</c:v>
                </c:pt>
                <c:pt idx="30">
                  <c:v>-0.020892264266195937</c:v>
                </c:pt>
                <c:pt idx="31">
                  <c:v>-0.03260920614520399</c:v>
                </c:pt>
                <c:pt idx="32">
                  <c:v>-0.02164427990551489</c:v>
                </c:pt>
                <c:pt idx="33">
                  <c:v>-0.032836315068241334</c:v>
                </c:pt>
                <c:pt idx="34">
                  <c:v>-0.0504260531885349</c:v>
                </c:pt>
                <c:pt idx="35">
                  <c:v>-0.04003275545413081</c:v>
                </c:pt>
                <c:pt idx="36">
                  <c:v>-0.04692358064599098</c:v>
                </c:pt>
                <c:pt idx="37">
                  <c:v>-0.04084741090073203</c:v>
                </c:pt>
                <c:pt idx="38">
                  <c:v>-0.03220625462155756</c:v>
                </c:pt>
                <c:pt idx="39">
                  <c:v>-0.040822215921216404</c:v>
                </c:pt>
                <c:pt idx="40">
                  <c:v>-0.038545140030518614</c:v>
                </c:pt>
                <c:pt idx="41">
                  <c:v>-0.035249758973705254</c:v>
                </c:pt>
                <c:pt idx="42">
                  <c:v>-0.02368712346315889</c:v>
                </c:pt>
                <c:pt idx="43">
                  <c:v>-0.017522671081351148</c:v>
                </c:pt>
                <c:pt idx="44">
                  <c:v>-0.013247828128174257</c:v>
                </c:pt>
                <c:pt idx="45">
                  <c:v>-0.012725080040162812</c:v>
                </c:pt>
                <c:pt idx="46">
                  <c:v>0.006238430585302747</c:v>
                </c:pt>
                <c:pt idx="47">
                  <c:v>0.020849846343642953</c:v>
                </c:pt>
                <c:pt idx="48">
                  <c:v>0.013253587511057771</c:v>
                </c:pt>
                <c:pt idx="49">
                  <c:v>0.019851274246683117</c:v>
                </c:pt>
                <c:pt idx="50">
                  <c:v>0.0412262165396865</c:v>
                </c:pt>
                <c:pt idx="51">
                  <c:v>0.030004858082716718</c:v>
                </c:pt>
                <c:pt idx="52">
                  <c:v>0.016034127676042637</c:v>
                </c:pt>
                <c:pt idx="53">
                  <c:v>0.009399467566821864</c:v>
                </c:pt>
                <c:pt idx="54">
                  <c:v>0.0056860478888315176</c:v>
                </c:pt>
                <c:pt idx="55">
                  <c:v>0.012246765694329245</c:v>
                </c:pt>
                <c:pt idx="56">
                  <c:v>0.005814987290986729</c:v>
                </c:pt>
                <c:pt idx="57">
                  <c:v>0.00510629123462191</c:v>
                </c:pt>
                <c:pt idx="58">
                  <c:v>0.01031715737260099</c:v>
                </c:pt>
                <c:pt idx="59">
                  <c:v>0.009843074666113056</c:v>
                </c:pt>
                <c:pt idx="60">
                  <c:v>0.004961955546546539</c:v>
                </c:pt>
                <c:pt idx="61">
                  <c:v>-0.001969874865819695</c:v>
                </c:pt>
                <c:pt idx="62">
                  <c:v>0.0005657127996762934</c:v>
                </c:pt>
                <c:pt idx="63">
                  <c:v>0.00158406559065702</c:v>
                </c:pt>
                <c:pt idx="64">
                  <c:v>0.023489571069613472</c:v>
                </c:pt>
                <c:pt idx="65">
                  <c:v>0.019749082489932086</c:v>
                </c:pt>
                <c:pt idx="66">
                  <c:v>0.015859717390388516</c:v>
                </c:pt>
                <c:pt idx="67">
                  <c:v>0.028287025115774883</c:v>
                </c:pt>
                <c:pt idx="68">
                  <c:v>0.02389701037129714</c:v>
                </c:pt>
                <c:pt idx="69">
                  <c:v>0.030558212103922112</c:v>
                </c:pt>
                <c:pt idx="70">
                  <c:v>0.03531326207008858</c:v>
                </c:pt>
                <c:pt idx="71">
                  <c:v>0.0211667905828628</c:v>
                </c:pt>
                <c:pt idx="72">
                  <c:v>0.034911554835467755</c:v>
                </c:pt>
                <c:pt idx="73">
                  <c:v>0.04158215435717504</c:v>
                </c:pt>
                <c:pt idx="74">
                  <c:v>0.029469906622778905</c:v>
                </c:pt>
                <c:pt idx="75">
                  <c:v>0.028776145754931755</c:v>
                </c:pt>
                <c:pt idx="76">
                  <c:v>0.03541446523801057</c:v>
                </c:pt>
                <c:pt idx="77">
                  <c:v>0.024095296546285883</c:v>
                </c:pt>
                <c:pt idx="78">
                  <c:v>0.03670915871665902</c:v>
                </c:pt>
                <c:pt idx="79">
                  <c:v>0.02760281491532032</c:v>
                </c:pt>
                <c:pt idx="80">
                  <c:v>0.03342293111480286</c:v>
                </c:pt>
                <c:pt idx="81">
                  <c:v>0.03973545003945348</c:v>
                </c:pt>
                <c:pt idx="82">
                  <c:v>0.030462587878989974</c:v>
                </c:pt>
                <c:pt idx="83">
                  <c:v>0.029153196486315546</c:v>
                </c:pt>
                <c:pt idx="84">
                  <c:v>0.03300697882244553</c:v>
                </c:pt>
                <c:pt idx="85">
                  <c:v>0.02619882075133302</c:v>
                </c:pt>
                <c:pt idx="86">
                  <c:v>0.013360727977854779</c:v>
                </c:pt>
                <c:pt idx="87">
                  <c:v>0.03595690283066044</c:v>
                </c:pt>
                <c:pt idx="88">
                  <c:v>0.022342655722846497</c:v>
                </c:pt>
                <c:pt idx="89">
                  <c:v>0.014423421043965622</c:v>
                </c:pt>
                <c:pt idx="90">
                  <c:v>0.020745466157816434</c:v>
                </c:pt>
                <c:pt idx="91">
                  <c:v>0.011186677940643147</c:v>
                </c:pt>
                <c:pt idx="92">
                  <c:v>0.014039247335236385</c:v>
                </c:pt>
                <c:pt idx="93">
                  <c:v>0.019061325837544486</c:v>
                </c:pt>
                <c:pt idx="94">
                  <c:v>0.011368599808668523</c:v>
                </c:pt>
                <c:pt idx="95">
                  <c:v>0.018042440104145154</c:v>
                </c:pt>
                <c:pt idx="96">
                  <c:v>0.010397808300254692</c:v>
                </c:pt>
                <c:pt idx="97">
                  <c:v>0.011859643029639433</c:v>
                </c:pt>
                <c:pt idx="98">
                  <c:v>0.01591884978455689</c:v>
                </c:pt>
                <c:pt idx="99">
                  <c:v>0.012071335039485001</c:v>
                </c:pt>
                <c:pt idx="100">
                  <c:v>0.0036664984146556434</c:v>
                </c:pt>
                <c:pt idx="101">
                  <c:v>0.015221225933866303</c:v>
                </c:pt>
                <c:pt idx="102">
                  <c:v>0.012127039122566637</c:v>
                </c:pt>
                <c:pt idx="103">
                  <c:v>0.009101584632097247</c:v>
                </c:pt>
                <c:pt idx="104">
                  <c:v>0.01511383611061439</c:v>
                </c:pt>
                <c:pt idx="105">
                  <c:v>0.010887516085235695</c:v>
                </c:pt>
                <c:pt idx="106">
                  <c:v>0.0063197223391348355</c:v>
                </c:pt>
                <c:pt idx="107">
                  <c:v>0.015406126819480637</c:v>
                </c:pt>
                <c:pt idx="108">
                  <c:v>0.01057647470166431</c:v>
                </c:pt>
                <c:pt idx="109">
                  <c:v>0.015017561662454196</c:v>
                </c:pt>
                <c:pt idx="110">
                  <c:v>0.013685575894385604</c:v>
                </c:pt>
                <c:pt idx="111">
                  <c:v>0.013633474454393618</c:v>
                </c:pt>
                <c:pt idx="112">
                  <c:v>0.023127662030303208</c:v>
                </c:pt>
                <c:pt idx="113">
                  <c:v>0.03858597503817409</c:v>
                </c:pt>
                <c:pt idx="114">
                  <c:v>0.017452383568471657</c:v>
                </c:pt>
                <c:pt idx="115">
                  <c:v>0.019402825833489148</c:v>
                </c:pt>
                <c:pt idx="116">
                  <c:v>0.017163034698829915</c:v>
                </c:pt>
                <c:pt idx="117">
                  <c:v>0.012885636847026224</c:v>
                </c:pt>
                <c:pt idx="118">
                  <c:v>0.027643717460398103</c:v>
                </c:pt>
                <c:pt idx="119">
                  <c:v>0.019970493014075993</c:v>
                </c:pt>
                <c:pt idx="120">
                  <c:v>0.015671487812009863</c:v>
                </c:pt>
                <c:pt idx="121">
                  <c:v>0.017540621578765264</c:v>
                </c:pt>
                <c:pt idx="122">
                  <c:v>0.0157744284883593</c:v>
                </c:pt>
              </c:numCache>
            </c:numRef>
          </c:val>
          <c:smooth val="0"/>
        </c:ser>
        <c:marker val="1"/>
        <c:axId val="47877504"/>
        <c:axId val="28244353"/>
      </c:lineChart>
      <c:catAx>
        <c:axId val="47877504"/>
        <c:scaling>
          <c:orientation val="minMax"/>
        </c:scaling>
        <c:axPos val="b"/>
        <c:majorGridlines>
          <c:spPr>
            <a:ln w="3175">
              <a:solidFill>
                <a:srgbClr val="808080"/>
              </a:solidFill>
              <a:prstDash val="sysDot"/>
            </a:ln>
          </c:spPr>
        </c:majorGridlines>
        <c:delete val="0"/>
        <c:numFmt formatCode="General" sourceLinked="1"/>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28244353"/>
        <c:crosses val="autoZero"/>
        <c:auto val="1"/>
        <c:lblOffset val="100"/>
        <c:tickLblSkip val="6"/>
        <c:tickMarkSkip val="6"/>
        <c:noMultiLvlLbl val="0"/>
      </c:catAx>
      <c:valAx>
        <c:axId val="28244353"/>
        <c:scaling>
          <c:orientation val="minMax"/>
          <c:max val="0.22"/>
          <c:min val="-0.060000000000000005"/>
        </c:scaling>
        <c:axPos val="l"/>
        <c:majorGridlines>
          <c:spPr>
            <a:ln w="3175">
              <a:solidFill>
                <a:srgbClr val="808080"/>
              </a:solidFill>
              <a:prstDash val="sysDot"/>
            </a:ln>
          </c:spPr>
        </c:majorGridlines>
        <c:delete val="0"/>
        <c:numFmt formatCode="0%" sourceLinked="0"/>
        <c:majorTickMark val="none"/>
        <c:minorTickMark val="none"/>
        <c:tickLblPos val="nextTo"/>
        <c:spPr>
          <a:ln w="3175">
            <a:noFill/>
          </a:ln>
        </c:spPr>
        <c:crossAx val="47877504"/>
        <c:crossesAt val="1"/>
        <c:crossBetween val="between"/>
        <c:dispUnits/>
        <c:majorUnit val="0.020000000000000004"/>
      </c:valAx>
      <c:spPr>
        <a:solidFill>
          <a:srgbClr val="FFFFFF"/>
        </a:solidFill>
        <a:ln w="3175">
          <a:noFill/>
        </a:ln>
      </c:spPr>
    </c:plotArea>
    <c:legend>
      <c:legendPos val="r"/>
      <c:layout>
        <c:manualLayout>
          <c:xMode val="edge"/>
          <c:yMode val="edge"/>
          <c:x val="0.3595"/>
          <c:y val="0.118"/>
          <c:w val="0.28225"/>
          <c:h val="0.037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9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94"/>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72225"/>
    <xdr:graphicFrame>
      <xdr:nvGraphicFramePr>
        <xdr:cNvPr id="1" name="Chart 1"/>
        <xdr:cNvGraphicFramePr/>
      </xdr:nvGraphicFramePr>
      <xdr:xfrm>
        <a:off x="0" y="0"/>
        <a:ext cx="8753475" cy="63722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72225"/>
    <xdr:graphicFrame>
      <xdr:nvGraphicFramePr>
        <xdr:cNvPr id="1" name="Shape 1025"/>
        <xdr:cNvGraphicFramePr/>
      </xdr:nvGraphicFramePr>
      <xdr:xfrm>
        <a:off x="0" y="0"/>
        <a:ext cx="8753475" cy="6372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72225"/>
    <xdr:graphicFrame>
      <xdr:nvGraphicFramePr>
        <xdr:cNvPr id="1" name="Shape 1025"/>
        <xdr:cNvGraphicFramePr/>
      </xdr:nvGraphicFramePr>
      <xdr:xfrm>
        <a:off x="0" y="0"/>
        <a:ext cx="8753475" cy="63722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72225"/>
    <xdr:graphicFrame>
      <xdr:nvGraphicFramePr>
        <xdr:cNvPr id="1" name="Shape 1025"/>
        <xdr:cNvGraphicFramePr/>
      </xdr:nvGraphicFramePr>
      <xdr:xfrm>
        <a:off x="0" y="0"/>
        <a:ext cx="8753475" cy="63722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373"/>
  <sheetViews>
    <sheetView tabSelected="1" workbookViewId="0" topLeftCell="A1">
      <selection activeCell="D18" sqref="D18"/>
    </sheetView>
  </sheetViews>
  <sheetFormatPr defaultColWidth="9.00390625" defaultRowHeight="12.75"/>
  <cols>
    <col min="1" max="1" width="9.75390625" style="6" customWidth="1"/>
    <col min="2" max="8" width="12.625" style="6" customWidth="1"/>
    <col min="9" max="9" width="13.875" style="6" customWidth="1"/>
    <col min="10" max="10" width="13.125" style="6" customWidth="1"/>
    <col min="11" max="14" width="12.625" style="6" customWidth="1"/>
    <col min="15" max="15" width="11.625" style="0" bestFit="1" customWidth="1"/>
    <col min="16" max="17" width="10.625" style="0" bestFit="1" customWidth="1"/>
    <col min="18" max="21" width="9.25390625" style="0" bestFit="1" customWidth="1"/>
  </cols>
  <sheetData>
    <row r="1" ht="12.75">
      <c r="A1" s="5" t="s">
        <v>68</v>
      </c>
    </row>
    <row r="2" ht="12.75" customHeight="1">
      <c r="A2" s="14" t="s">
        <v>309</v>
      </c>
    </row>
    <row r="3" ht="12.75" customHeight="1">
      <c r="A3" s="5" t="s">
        <v>30</v>
      </c>
    </row>
    <row r="4" spans="2:14" ht="25.5" customHeight="1">
      <c r="B4" s="40" t="s">
        <v>25</v>
      </c>
      <c r="C4" s="40"/>
      <c r="D4" s="40"/>
      <c r="E4" s="40"/>
      <c r="F4" s="40"/>
      <c r="G4" s="40"/>
      <c r="H4" s="41" t="s">
        <v>24</v>
      </c>
      <c r="I4" s="40" t="s">
        <v>26</v>
      </c>
      <c r="J4" s="40"/>
      <c r="K4" s="40"/>
      <c r="L4" s="40"/>
      <c r="M4" s="40"/>
      <c r="N4" s="40"/>
    </row>
    <row r="5" spans="2:14" ht="25.5" customHeight="1">
      <c r="B5" s="8" t="s">
        <v>0</v>
      </c>
      <c r="C5" s="8" t="s">
        <v>1</v>
      </c>
      <c r="D5" s="9" t="s">
        <v>2</v>
      </c>
      <c r="E5" s="8" t="s">
        <v>3</v>
      </c>
      <c r="F5" s="8" t="s">
        <v>22</v>
      </c>
      <c r="G5" s="8" t="s">
        <v>23</v>
      </c>
      <c r="H5" s="41"/>
      <c r="I5" s="9" t="s">
        <v>0</v>
      </c>
      <c r="J5" s="9" t="s">
        <v>1</v>
      </c>
      <c r="K5" s="9" t="s">
        <v>2</v>
      </c>
      <c r="L5" s="9" t="s">
        <v>3</v>
      </c>
      <c r="M5" s="9" t="s">
        <v>22</v>
      </c>
      <c r="N5" s="9" t="s">
        <v>23</v>
      </c>
    </row>
    <row r="6" spans="1:14" ht="12.75">
      <c r="A6" s="10">
        <v>2000</v>
      </c>
      <c r="B6" s="11">
        <v>21774</v>
      </c>
      <c r="C6" s="11">
        <v>12932</v>
      </c>
      <c r="D6" s="11">
        <f>SUM(E6:G6)</f>
        <v>8842</v>
      </c>
      <c r="E6" s="11">
        <v>194</v>
      </c>
      <c r="F6" s="11">
        <v>584</v>
      </c>
      <c r="G6" s="11">
        <v>8064</v>
      </c>
      <c r="H6" s="11">
        <v>530</v>
      </c>
      <c r="I6" s="11">
        <v>2025342</v>
      </c>
      <c r="J6" s="11">
        <v>1650506</v>
      </c>
      <c r="K6" s="11">
        <f>SUM(L6:N6)</f>
        <v>374836</v>
      </c>
      <c r="L6" s="11">
        <v>15400</v>
      </c>
      <c r="M6" s="11">
        <v>28982</v>
      </c>
      <c r="N6" s="11">
        <v>330454</v>
      </c>
    </row>
    <row r="7" spans="1:14" ht="12.75">
      <c r="A7" s="10">
        <v>2001</v>
      </c>
      <c r="B7" s="11">
        <v>17814</v>
      </c>
      <c r="C7" s="11">
        <v>9115</v>
      </c>
      <c r="D7" s="11">
        <f>SUM(E7:G7)</f>
        <v>8699</v>
      </c>
      <c r="E7" s="11">
        <v>84</v>
      </c>
      <c r="F7" s="11">
        <v>270</v>
      </c>
      <c r="G7" s="11">
        <v>8345</v>
      </c>
      <c r="H7" s="11">
        <v>457</v>
      </c>
      <c r="I7" s="11">
        <v>1476758</v>
      </c>
      <c r="J7" s="11">
        <v>1151447</v>
      </c>
      <c r="K7" s="11">
        <f aca="true" t="shared" si="0" ref="K7:K56">SUM(L7:N7)</f>
        <v>325311</v>
      </c>
      <c r="L7" s="11">
        <v>4894</v>
      </c>
      <c r="M7" s="11">
        <v>13014</v>
      </c>
      <c r="N7" s="11">
        <v>307403</v>
      </c>
    </row>
    <row r="8" spans="1:14" ht="12.75">
      <c r="A8" s="10">
        <v>2002</v>
      </c>
      <c r="B8" s="11">
        <v>17201</v>
      </c>
      <c r="C8" s="11">
        <v>11041</v>
      </c>
      <c r="D8" s="11">
        <f aca="true" t="shared" si="1" ref="D8:D56">SUM(E8:G8)</f>
        <v>6160</v>
      </c>
      <c r="E8" s="11">
        <v>346</v>
      </c>
      <c r="F8" s="11">
        <v>244</v>
      </c>
      <c r="G8" s="11">
        <v>5570</v>
      </c>
      <c r="H8" s="11">
        <v>264</v>
      </c>
      <c r="I8" s="11">
        <v>1708090</v>
      </c>
      <c r="J8" s="11">
        <v>1461478</v>
      </c>
      <c r="K8" s="11">
        <f t="shared" si="0"/>
        <v>246612</v>
      </c>
      <c r="L8" s="11">
        <v>21309</v>
      </c>
      <c r="M8" s="11">
        <v>11120</v>
      </c>
      <c r="N8" s="11">
        <v>214183</v>
      </c>
    </row>
    <row r="9" spans="1:14" ht="12.75">
      <c r="A9" s="10">
        <v>2003</v>
      </c>
      <c r="B9" s="11">
        <v>15317</v>
      </c>
      <c r="C9" s="11">
        <v>12103</v>
      </c>
      <c r="D9" s="11">
        <f t="shared" si="1"/>
        <v>3214</v>
      </c>
      <c r="E9" s="11">
        <v>258</v>
      </c>
      <c r="F9" s="11">
        <v>457</v>
      </c>
      <c r="G9" s="11">
        <v>2499</v>
      </c>
      <c r="H9" s="11">
        <v>117</v>
      </c>
      <c r="I9" s="11">
        <v>1607370</v>
      </c>
      <c r="J9" s="11">
        <v>1432215</v>
      </c>
      <c r="K9" s="11">
        <f t="shared" si="0"/>
        <v>175155</v>
      </c>
      <c r="L9" s="11">
        <v>17014</v>
      </c>
      <c r="M9" s="11">
        <v>21915</v>
      </c>
      <c r="N9" s="11">
        <v>136226</v>
      </c>
    </row>
    <row r="10" spans="1:14" ht="12.75">
      <c r="A10" s="10" t="s">
        <v>52</v>
      </c>
      <c r="B10" s="11">
        <v>18015</v>
      </c>
      <c r="C10" s="11">
        <v>14309</v>
      </c>
      <c r="D10" s="11">
        <f t="shared" si="1"/>
        <v>3706</v>
      </c>
      <c r="E10" s="11">
        <v>302</v>
      </c>
      <c r="F10" s="11">
        <v>298</v>
      </c>
      <c r="G10" s="11">
        <v>3106</v>
      </c>
      <c r="H10" s="11">
        <v>186</v>
      </c>
      <c r="I10" s="11">
        <v>2040737</v>
      </c>
      <c r="J10" s="11">
        <v>1825761</v>
      </c>
      <c r="K10" s="11">
        <f aca="true" t="shared" si="2" ref="K10:K17">SUM(L10:N10)</f>
        <v>214976</v>
      </c>
      <c r="L10" s="11">
        <v>18859</v>
      </c>
      <c r="M10" s="11">
        <v>19989</v>
      </c>
      <c r="N10" s="11">
        <v>176128</v>
      </c>
    </row>
    <row r="11" spans="1:14" ht="12.75">
      <c r="A11" s="10">
        <v>2005</v>
      </c>
      <c r="B11" s="11">
        <v>23241</v>
      </c>
      <c r="C11" s="11">
        <v>17346</v>
      </c>
      <c r="D11" s="11">
        <f t="shared" si="1"/>
        <v>5895</v>
      </c>
      <c r="E11" s="11">
        <v>538</v>
      </c>
      <c r="F11" s="11">
        <v>96</v>
      </c>
      <c r="G11" s="11">
        <v>5261</v>
      </c>
      <c r="H11" s="11">
        <v>260</v>
      </c>
      <c r="I11" s="11">
        <v>2809211</v>
      </c>
      <c r="J11" s="11">
        <v>2474508</v>
      </c>
      <c r="K11" s="11">
        <f t="shared" si="2"/>
        <v>334703</v>
      </c>
      <c r="L11" s="11">
        <v>45416</v>
      </c>
      <c r="M11" s="11">
        <v>8907</v>
      </c>
      <c r="N11" s="11">
        <v>280380</v>
      </c>
    </row>
    <row r="12" spans="1:14" ht="12.75">
      <c r="A12" s="10">
        <v>2006</v>
      </c>
      <c r="B12" s="11">
        <v>26096</v>
      </c>
      <c r="C12" s="11">
        <v>17615</v>
      </c>
      <c r="D12" s="11">
        <f t="shared" si="1"/>
        <v>8481</v>
      </c>
      <c r="E12" s="11">
        <v>564</v>
      </c>
      <c r="F12" s="11">
        <v>518</v>
      </c>
      <c r="G12" s="11">
        <v>7399</v>
      </c>
      <c r="H12" s="11">
        <v>240</v>
      </c>
      <c r="I12" s="11">
        <v>3148360</v>
      </c>
      <c r="J12" s="11">
        <v>2551610</v>
      </c>
      <c r="K12" s="11">
        <f t="shared" si="2"/>
        <v>596750</v>
      </c>
      <c r="L12" s="11">
        <v>64257</v>
      </c>
      <c r="M12" s="11">
        <v>40628</v>
      </c>
      <c r="N12" s="11">
        <v>491865</v>
      </c>
    </row>
    <row r="13" spans="1:14" ht="12.75">
      <c r="A13" s="10">
        <v>2007</v>
      </c>
      <c r="B13" s="11">
        <v>19903</v>
      </c>
      <c r="C13" s="11">
        <v>12120</v>
      </c>
      <c r="D13" s="11">
        <f t="shared" si="1"/>
        <v>7783</v>
      </c>
      <c r="E13" s="11">
        <v>328</v>
      </c>
      <c r="F13" s="11">
        <v>553</v>
      </c>
      <c r="G13" s="11">
        <v>6902</v>
      </c>
      <c r="H13" s="11">
        <v>253</v>
      </c>
      <c r="I13" s="11">
        <v>2839260</v>
      </c>
      <c r="J13" s="11">
        <v>2067311</v>
      </c>
      <c r="K13" s="11">
        <f t="shared" si="2"/>
        <v>771949</v>
      </c>
      <c r="L13" s="11">
        <v>31320</v>
      </c>
      <c r="M13" s="11">
        <v>39391</v>
      </c>
      <c r="N13" s="11">
        <v>701238</v>
      </c>
    </row>
    <row r="14" spans="1:14" ht="12.75">
      <c r="A14" s="10">
        <v>2008</v>
      </c>
      <c r="B14" s="11">
        <v>11792</v>
      </c>
      <c r="C14" s="11">
        <v>7710</v>
      </c>
      <c r="D14" s="11">
        <f t="shared" si="1"/>
        <v>4082</v>
      </c>
      <c r="E14" s="11">
        <v>174</v>
      </c>
      <c r="F14" s="11">
        <v>96</v>
      </c>
      <c r="G14" s="11">
        <v>3812</v>
      </c>
      <c r="H14" s="11">
        <v>124</v>
      </c>
      <c r="I14" s="11">
        <v>1845720</v>
      </c>
      <c r="J14" s="11">
        <v>1341901</v>
      </c>
      <c r="K14" s="11">
        <f t="shared" si="2"/>
        <v>503819</v>
      </c>
      <c r="L14" s="11">
        <v>22260</v>
      </c>
      <c r="M14" s="11">
        <v>9697</v>
      </c>
      <c r="N14" s="11">
        <v>471862</v>
      </c>
    </row>
    <row r="15" spans="1:14" ht="12.75">
      <c r="A15" s="10">
        <v>2009</v>
      </c>
      <c r="B15" s="11">
        <v>8758</v>
      </c>
      <c r="C15" s="11">
        <v>6678</v>
      </c>
      <c r="D15" s="11">
        <f aca="true" t="shared" si="3" ref="D15:D24">SUM(E15:G15)</f>
        <v>2080</v>
      </c>
      <c r="E15" s="11">
        <v>20</v>
      </c>
      <c r="F15" s="11">
        <v>11</v>
      </c>
      <c r="G15" s="11">
        <v>2049</v>
      </c>
      <c r="H15" s="11">
        <v>67</v>
      </c>
      <c r="I15" s="11">
        <v>1253922</v>
      </c>
      <c r="J15" s="11">
        <v>1077709</v>
      </c>
      <c r="K15" s="11">
        <f t="shared" si="2"/>
        <v>176213</v>
      </c>
      <c r="L15" s="11">
        <v>1977</v>
      </c>
      <c r="M15" s="11">
        <v>825</v>
      </c>
      <c r="N15" s="11">
        <v>173411</v>
      </c>
    </row>
    <row r="16" spans="1:14" ht="12.75">
      <c r="A16" s="10">
        <v>2010</v>
      </c>
      <c r="B16" s="11">
        <v>8786</v>
      </c>
      <c r="C16" s="11">
        <v>6200</v>
      </c>
      <c r="D16" s="11">
        <f t="shared" si="3"/>
        <v>2586</v>
      </c>
      <c r="E16" s="11">
        <v>8</v>
      </c>
      <c r="F16" s="11">
        <v>288</v>
      </c>
      <c r="G16" s="11">
        <v>2290</v>
      </c>
      <c r="H16" s="11">
        <v>208</v>
      </c>
      <c r="I16" s="11">
        <v>1285530</v>
      </c>
      <c r="J16" s="11">
        <v>1069669</v>
      </c>
      <c r="K16" s="11">
        <f t="shared" si="2"/>
        <v>215861</v>
      </c>
      <c r="L16" s="11">
        <v>824</v>
      </c>
      <c r="M16" s="11">
        <v>32051</v>
      </c>
      <c r="N16" s="11">
        <v>182986</v>
      </c>
    </row>
    <row r="17" spans="1:14" ht="12.75">
      <c r="A17" s="10">
        <v>2011</v>
      </c>
      <c r="B17" s="11">
        <v>10239</v>
      </c>
      <c r="C17" s="11">
        <v>6231</v>
      </c>
      <c r="D17" s="11">
        <f t="shared" si="3"/>
        <v>4008</v>
      </c>
      <c r="E17" s="11">
        <v>18</v>
      </c>
      <c r="F17" s="11">
        <v>63</v>
      </c>
      <c r="G17" s="11">
        <v>3927</v>
      </c>
      <c r="H17" s="11">
        <v>227</v>
      </c>
      <c r="I17" s="11">
        <v>1367697</v>
      </c>
      <c r="J17" s="11">
        <v>1117064</v>
      </c>
      <c r="K17" s="11">
        <f t="shared" si="2"/>
        <v>250633</v>
      </c>
      <c r="L17" s="11">
        <v>1165</v>
      </c>
      <c r="M17" s="11">
        <v>6350</v>
      </c>
      <c r="N17" s="11">
        <v>243118</v>
      </c>
    </row>
    <row r="18" spans="1:15" ht="12.75">
      <c r="A18" s="10">
        <v>2012</v>
      </c>
      <c r="B18" s="11">
        <v>19563</v>
      </c>
      <c r="C18" s="11">
        <v>8229</v>
      </c>
      <c r="D18" s="11">
        <f t="shared" si="3"/>
        <v>11334</v>
      </c>
      <c r="E18" s="11">
        <v>20</v>
      </c>
      <c r="F18" s="11">
        <v>94</v>
      </c>
      <c r="G18" s="11">
        <v>11220</v>
      </c>
      <c r="H18" s="11">
        <v>453</v>
      </c>
      <c r="I18" s="11">
        <v>2340705</v>
      </c>
      <c r="J18" s="11">
        <v>1478980</v>
      </c>
      <c r="K18" s="11">
        <f>SUM(L18:N18)</f>
        <v>861725</v>
      </c>
      <c r="L18" s="11">
        <v>1798</v>
      </c>
      <c r="M18" s="11">
        <v>7105</v>
      </c>
      <c r="N18" s="11">
        <v>852822</v>
      </c>
      <c r="O18" s="22"/>
    </row>
    <row r="19" spans="1:15" ht="12.75">
      <c r="A19" s="10">
        <v>2013</v>
      </c>
      <c r="B19" s="11">
        <v>20852</v>
      </c>
      <c r="C19" s="11">
        <v>8941</v>
      </c>
      <c r="D19" s="11">
        <f t="shared" si="3"/>
        <v>11911</v>
      </c>
      <c r="E19" s="11">
        <v>214</v>
      </c>
      <c r="F19" s="11">
        <v>188</v>
      </c>
      <c r="G19" s="11">
        <v>11509</v>
      </c>
      <c r="H19" s="11">
        <v>521</v>
      </c>
      <c r="I19" s="11">
        <v>2827380</v>
      </c>
      <c r="J19" s="11">
        <v>1850157</v>
      </c>
      <c r="K19" s="11">
        <f>SUM(L19:N19)</f>
        <v>977223</v>
      </c>
      <c r="L19" s="11">
        <v>27294</v>
      </c>
      <c r="M19" s="11">
        <v>22185</v>
      </c>
      <c r="N19" s="11">
        <v>927744</v>
      </c>
      <c r="O19" s="22"/>
    </row>
    <row r="20" spans="1:15" ht="12.75">
      <c r="A20" s="10">
        <v>2014</v>
      </c>
      <c r="B20" s="11">
        <v>19949</v>
      </c>
      <c r="C20" s="11">
        <v>11515</v>
      </c>
      <c r="D20" s="11">
        <f t="shared" si="3"/>
        <v>8434</v>
      </c>
      <c r="E20" s="11">
        <v>256</v>
      </c>
      <c r="F20" s="11">
        <v>188</v>
      </c>
      <c r="G20" s="11">
        <v>7990</v>
      </c>
      <c r="H20" s="11">
        <v>273</v>
      </c>
      <c r="I20" s="11">
        <v>3235961</v>
      </c>
      <c r="J20" s="11">
        <v>2571504</v>
      </c>
      <c r="K20" s="11">
        <f>SUM(L20:N20)</f>
        <v>664457</v>
      </c>
      <c r="L20" s="11">
        <v>34840</v>
      </c>
      <c r="M20" s="11">
        <v>22300</v>
      </c>
      <c r="N20" s="11">
        <v>607317</v>
      </c>
      <c r="O20" s="22"/>
    </row>
    <row r="21" spans="1:15" ht="12.75">
      <c r="A21" s="10">
        <v>2015</v>
      </c>
      <c r="B21" s="11">
        <v>22119</v>
      </c>
      <c r="C21" s="11">
        <v>11574</v>
      </c>
      <c r="D21" s="11">
        <f t="shared" si="3"/>
        <v>10545</v>
      </c>
      <c r="E21" s="11">
        <v>422</v>
      </c>
      <c r="F21" s="11">
        <v>76</v>
      </c>
      <c r="G21" s="11">
        <v>10047</v>
      </c>
      <c r="H21" s="11">
        <v>335</v>
      </c>
      <c r="I21" s="11">
        <v>3635556</v>
      </c>
      <c r="J21" s="11">
        <v>2658855</v>
      </c>
      <c r="K21" s="11">
        <f>SUM(L21:N21)</f>
        <v>976701</v>
      </c>
      <c r="L21" s="11">
        <v>54743</v>
      </c>
      <c r="M21" s="11">
        <v>9793</v>
      </c>
      <c r="N21" s="11">
        <v>912165</v>
      </c>
      <c r="O21" s="22"/>
    </row>
    <row r="22" spans="1:14" ht="13.5">
      <c r="A22" s="20"/>
      <c r="B22" s="29"/>
      <c r="C22" s="21"/>
      <c r="D22" s="11"/>
      <c r="E22" s="11"/>
      <c r="F22" s="21"/>
      <c r="G22" s="21"/>
      <c r="H22" s="21"/>
      <c r="I22" s="29"/>
      <c r="J22" s="21"/>
      <c r="K22" s="11"/>
      <c r="L22" s="21"/>
      <c r="M22" s="21"/>
      <c r="N22" s="21"/>
    </row>
    <row r="23" spans="1:16" ht="12.75">
      <c r="A23" s="10" t="s">
        <v>284</v>
      </c>
      <c r="B23" s="11">
        <v>5486</v>
      </c>
      <c r="C23" s="11">
        <v>2946</v>
      </c>
      <c r="D23" s="11">
        <f t="shared" si="3"/>
        <v>2540</v>
      </c>
      <c r="E23" s="11">
        <v>86</v>
      </c>
      <c r="F23" s="11">
        <v>0</v>
      </c>
      <c r="G23" s="11">
        <v>2454</v>
      </c>
      <c r="H23" s="11">
        <v>95</v>
      </c>
      <c r="I23" s="11">
        <v>850102</v>
      </c>
      <c r="J23" s="11">
        <v>673088</v>
      </c>
      <c r="K23" s="11">
        <f>SUM(L23:N23)</f>
        <v>177014</v>
      </c>
      <c r="L23" s="11">
        <v>11953</v>
      </c>
      <c r="M23" s="11">
        <v>0</v>
      </c>
      <c r="N23" s="11">
        <v>165061</v>
      </c>
      <c r="O23" s="11"/>
      <c r="P23" s="11"/>
    </row>
    <row r="24" spans="1:15" ht="12.75">
      <c r="A24" s="10" t="s">
        <v>305</v>
      </c>
      <c r="B24" s="11">
        <v>5351</v>
      </c>
      <c r="C24" s="11">
        <v>3242</v>
      </c>
      <c r="D24" s="11">
        <f t="shared" si="3"/>
        <v>2109</v>
      </c>
      <c r="E24" s="11">
        <v>112</v>
      </c>
      <c r="F24" s="11">
        <v>62</v>
      </c>
      <c r="G24" s="11">
        <v>1935</v>
      </c>
      <c r="H24" s="11">
        <v>65</v>
      </c>
      <c r="I24" s="11">
        <v>916286</v>
      </c>
      <c r="J24" s="11">
        <v>746257</v>
      </c>
      <c r="K24" s="11">
        <f>SUM(L24:N24)</f>
        <v>170029</v>
      </c>
      <c r="L24" s="11">
        <v>11877</v>
      </c>
      <c r="M24" s="11">
        <v>3557</v>
      </c>
      <c r="N24" s="11">
        <v>154595</v>
      </c>
      <c r="O24" s="11"/>
    </row>
    <row r="25" spans="2:9" ht="13.5">
      <c r="B25" s="29"/>
      <c r="C25" s="11"/>
      <c r="D25" s="16"/>
      <c r="E25" s="11"/>
      <c r="F25" s="11"/>
      <c r="G25" s="11"/>
      <c r="H25" s="11"/>
      <c r="I25" s="29"/>
    </row>
    <row r="26" spans="1:14" ht="12.75">
      <c r="A26" s="6" t="s">
        <v>4</v>
      </c>
      <c r="B26" s="11">
        <v>590</v>
      </c>
      <c r="C26" s="11">
        <v>532</v>
      </c>
      <c r="D26" s="11">
        <f t="shared" si="1"/>
        <v>58</v>
      </c>
      <c r="E26" s="11">
        <v>8</v>
      </c>
      <c r="F26" s="11">
        <v>4</v>
      </c>
      <c r="G26" s="11">
        <v>46</v>
      </c>
      <c r="H26" s="11">
        <v>8</v>
      </c>
      <c r="I26" s="11">
        <v>72288</v>
      </c>
      <c r="J26" s="11">
        <v>68670</v>
      </c>
      <c r="K26" s="11">
        <f t="shared" si="0"/>
        <v>5842</v>
      </c>
      <c r="L26" s="11">
        <v>2778</v>
      </c>
      <c r="M26" s="11">
        <v>291</v>
      </c>
      <c r="N26" s="11">
        <v>2773</v>
      </c>
    </row>
    <row r="27" spans="1:14" ht="12.75">
      <c r="A27" s="6" t="s">
        <v>5</v>
      </c>
      <c r="B27" s="11">
        <v>606</v>
      </c>
      <c r="C27" s="11">
        <v>513</v>
      </c>
      <c r="D27" s="11">
        <f t="shared" si="1"/>
        <v>93</v>
      </c>
      <c r="E27" s="11">
        <v>30</v>
      </c>
      <c r="F27" s="11">
        <v>50</v>
      </c>
      <c r="G27" s="11">
        <v>13</v>
      </c>
      <c r="H27" s="11">
        <v>2</v>
      </c>
      <c r="I27" s="11">
        <v>65239</v>
      </c>
      <c r="J27" s="11">
        <v>59872</v>
      </c>
      <c r="K27" s="11">
        <f t="shared" si="0"/>
        <v>5367</v>
      </c>
      <c r="L27" s="11">
        <v>2177</v>
      </c>
      <c r="M27" s="11">
        <v>2618</v>
      </c>
      <c r="N27" s="11">
        <v>572</v>
      </c>
    </row>
    <row r="28" spans="1:14" ht="12.75">
      <c r="A28" s="6" t="s">
        <v>6</v>
      </c>
      <c r="B28" s="11">
        <v>1045</v>
      </c>
      <c r="C28" s="11">
        <v>689</v>
      </c>
      <c r="D28" s="11">
        <f t="shared" si="1"/>
        <v>356</v>
      </c>
      <c r="E28" s="11">
        <v>10</v>
      </c>
      <c r="F28" s="11">
        <v>40</v>
      </c>
      <c r="G28" s="11">
        <v>306</v>
      </c>
      <c r="H28" s="11">
        <v>25</v>
      </c>
      <c r="I28" s="11">
        <v>109670</v>
      </c>
      <c r="J28" s="11">
        <v>86510</v>
      </c>
      <c r="K28" s="11">
        <f t="shared" si="0"/>
        <v>23160</v>
      </c>
      <c r="L28" s="11">
        <v>641</v>
      </c>
      <c r="M28" s="11">
        <v>2914</v>
      </c>
      <c r="N28" s="11">
        <v>19605</v>
      </c>
    </row>
    <row r="29" spans="1:14" ht="12.75">
      <c r="A29" s="6" t="s">
        <v>7</v>
      </c>
      <c r="B29" s="11">
        <v>722</v>
      </c>
      <c r="C29" s="11">
        <v>700</v>
      </c>
      <c r="D29" s="11">
        <f t="shared" si="1"/>
        <v>22</v>
      </c>
      <c r="E29" s="11">
        <v>22</v>
      </c>
      <c r="F29" s="11">
        <v>0</v>
      </c>
      <c r="G29" s="11">
        <v>0</v>
      </c>
      <c r="H29" s="11">
        <v>0</v>
      </c>
      <c r="I29" s="11">
        <v>89453</v>
      </c>
      <c r="J29" s="11">
        <v>87973</v>
      </c>
      <c r="K29" s="11">
        <f t="shared" si="0"/>
        <v>1480</v>
      </c>
      <c r="L29" s="11">
        <v>1480</v>
      </c>
      <c r="M29" s="11">
        <v>0</v>
      </c>
      <c r="N29" s="11">
        <v>0</v>
      </c>
    </row>
    <row r="30" spans="1:14" ht="12.75">
      <c r="A30" s="6" t="s">
        <v>8</v>
      </c>
      <c r="B30" s="11">
        <v>961</v>
      </c>
      <c r="C30" s="11">
        <v>646</v>
      </c>
      <c r="D30" s="11">
        <f t="shared" si="1"/>
        <v>315</v>
      </c>
      <c r="E30" s="11">
        <v>14</v>
      </c>
      <c r="F30" s="11">
        <v>0</v>
      </c>
      <c r="G30" s="11">
        <v>301</v>
      </c>
      <c r="H30" s="11">
        <v>14</v>
      </c>
      <c r="I30" s="11">
        <v>104352</v>
      </c>
      <c r="J30" s="11">
        <v>84920</v>
      </c>
      <c r="K30" s="11">
        <f t="shared" si="0"/>
        <v>19432</v>
      </c>
      <c r="L30" s="11">
        <v>1022</v>
      </c>
      <c r="M30" s="11">
        <v>0</v>
      </c>
      <c r="N30" s="11">
        <v>18410</v>
      </c>
    </row>
    <row r="31" spans="1:14" ht="12.75">
      <c r="A31" s="6" t="s">
        <v>9</v>
      </c>
      <c r="B31" s="11">
        <v>900</v>
      </c>
      <c r="C31" s="11">
        <v>831</v>
      </c>
      <c r="D31" s="11">
        <f t="shared" si="1"/>
        <v>69</v>
      </c>
      <c r="E31" s="11">
        <v>36</v>
      </c>
      <c r="F31" s="11">
        <v>15</v>
      </c>
      <c r="G31" s="11">
        <v>18</v>
      </c>
      <c r="H31" s="11">
        <v>3</v>
      </c>
      <c r="I31" s="11">
        <v>103619</v>
      </c>
      <c r="J31" s="11">
        <v>96931</v>
      </c>
      <c r="K31" s="11">
        <f t="shared" si="0"/>
        <v>6688</v>
      </c>
      <c r="L31" s="11">
        <v>2559</v>
      </c>
      <c r="M31" s="11">
        <v>750</v>
      </c>
      <c r="N31" s="11">
        <v>3379</v>
      </c>
    </row>
    <row r="32" spans="1:14" ht="12.75">
      <c r="A32" s="6" t="s">
        <v>10</v>
      </c>
      <c r="B32" s="11">
        <v>868</v>
      </c>
      <c r="C32" s="11">
        <v>784</v>
      </c>
      <c r="D32" s="11">
        <f t="shared" si="1"/>
        <v>84</v>
      </c>
      <c r="E32" s="11">
        <v>14</v>
      </c>
      <c r="F32" s="11">
        <v>54</v>
      </c>
      <c r="G32" s="11">
        <v>16</v>
      </c>
      <c r="H32" s="11">
        <v>2</v>
      </c>
      <c r="I32" s="11">
        <v>101186</v>
      </c>
      <c r="J32" s="11">
        <v>97587</v>
      </c>
      <c r="K32" s="11">
        <f t="shared" si="0"/>
        <v>3599</v>
      </c>
      <c r="L32" s="11">
        <v>441</v>
      </c>
      <c r="M32" s="11">
        <v>2892</v>
      </c>
      <c r="N32" s="11">
        <v>266</v>
      </c>
    </row>
    <row r="33" spans="1:14" ht="12.75">
      <c r="A33" s="6" t="s">
        <v>11</v>
      </c>
      <c r="B33" s="11">
        <v>913</v>
      </c>
      <c r="C33" s="11">
        <v>653</v>
      </c>
      <c r="D33" s="11">
        <f t="shared" si="1"/>
        <v>260</v>
      </c>
      <c r="E33" s="11">
        <v>22</v>
      </c>
      <c r="F33" s="11">
        <v>0</v>
      </c>
      <c r="G33" s="11">
        <v>238</v>
      </c>
      <c r="H33" s="11">
        <v>12</v>
      </c>
      <c r="I33" s="11">
        <v>107837</v>
      </c>
      <c r="J33" s="11">
        <v>89550</v>
      </c>
      <c r="K33" s="11">
        <f t="shared" si="0"/>
        <v>18287</v>
      </c>
      <c r="L33" s="11">
        <v>1553</v>
      </c>
      <c r="M33" s="11">
        <v>0</v>
      </c>
      <c r="N33" s="11">
        <v>16734</v>
      </c>
    </row>
    <row r="34" spans="1:14" ht="12.75">
      <c r="A34" s="6" t="s">
        <v>12</v>
      </c>
      <c r="B34" s="11">
        <v>838</v>
      </c>
      <c r="C34" s="11">
        <v>794</v>
      </c>
      <c r="D34" s="11">
        <f t="shared" si="1"/>
        <v>44</v>
      </c>
      <c r="E34" s="11">
        <v>8</v>
      </c>
      <c r="F34" s="11">
        <v>36</v>
      </c>
      <c r="G34" s="11">
        <v>0</v>
      </c>
      <c r="H34" s="11">
        <v>0</v>
      </c>
      <c r="I34" s="11">
        <v>114298</v>
      </c>
      <c r="J34" s="11">
        <v>111397</v>
      </c>
      <c r="K34" s="11">
        <f t="shared" si="0"/>
        <v>2901</v>
      </c>
      <c r="L34" s="11">
        <v>397</v>
      </c>
      <c r="M34" s="11">
        <v>2504</v>
      </c>
      <c r="N34" s="11">
        <v>0</v>
      </c>
    </row>
    <row r="35" spans="1:14" ht="12.75">
      <c r="A35" s="6" t="s">
        <v>13</v>
      </c>
      <c r="B35" s="11">
        <v>965</v>
      </c>
      <c r="C35" s="11">
        <v>688</v>
      </c>
      <c r="D35" s="11">
        <f t="shared" si="1"/>
        <v>277</v>
      </c>
      <c r="E35" s="11">
        <v>22</v>
      </c>
      <c r="F35" s="11">
        <v>0</v>
      </c>
      <c r="G35" s="11">
        <v>255</v>
      </c>
      <c r="H35" s="11">
        <v>5</v>
      </c>
      <c r="I35" s="11">
        <v>91279</v>
      </c>
      <c r="J35" s="11">
        <v>81326</v>
      </c>
      <c r="K35" s="11">
        <f t="shared" si="0"/>
        <v>9953</v>
      </c>
      <c r="L35" s="11">
        <v>703</v>
      </c>
      <c r="M35" s="11">
        <v>0</v>
      </c>
      <c r="N35" s="11">
        <v>9250</v>
      </c>
    </row>
    <row r="36" spans="1:14" ht="12.75">
      <c r="A36" s="6" t="s">
        <v>14</v>
      </c>
      <c r="B36" s="11">
        <v>857</v>
      </c>
      <c r="C36" s="11">
        <v>568</v>
      </c>
      <c r="D36" s="11">
        <f t="shared" si="1"/>
        <v>289</v>
      </c>
      <c r="E36" s="11">
        <v>20</v>
      </c>
      <c r="F36" s="11">
        <v>0</v>
      </c>
      <c r="G36" s="11">
        <v>269</v>
      </c>
      <c r="H36" s="11">
        <v>15</v>
      </c>
      <c r="I36" s="11">
        <v>88971</v>
      </c>
      <c r="J36" s="11">
        <v>75315</v>
      </c>
      <c r="K36" s="11">
        <f t="shared" si="0"/>
        <v>13656</v>
      </c>
      <c r="L36" s="11">
        <v>1461</v>
      </c>
      <c r="M36" s="11">
        <v>0</v>
      </c>
      <c r="N36" s="11">
        <v>12195</v>
      </c>
    </row>
    <row r="37" spans="1:14" ht="12.75">
      <c r="A37" s="6" t="s">
        <v>15</v>
      </c>
      <c r="B37" s="11">
        <v>646</v>
      </c>
      <c r="C37" s="11">
        <v>642</v>
      </c>
      <c r="D37" s="11">
        <f t="shared" si="1"/>
        <v>4</v>
      </c>
      <c r="E37" s="11">
        <v>4</v>
      </c>
      <c r="F37" s="11">
        <v>0</v>
      </c>
      <c r="G37" s="11">
        <v>0</v>
      </c>
      <c r="H37" s="11">
        <v>0</v>
      </c>
      <c r="I37" s="11">
        <v>76897</v>
      </c>
      <c r="J37" s="11">
        <v>76809</v>
      </c>
      <c r="K37" s="11">
        <f t="shared" si="0"/>
        <v>88</v>
      </c>
      <c r="L37" s="11">
        <v>88</v>
      </c>
      <c r="M37" s="11">
        <v>0</v>
      </c>
      <c r="N37" s="11">
        <v>0</v>
      </c>
    </row>
    <row r="38" spans="1:14" ht="12.75">
      <c r="A38" s="6" t="s">
        <v>16</v>
      </c>
      <c r="B38" s="11">
        <v>1567</v>
      </c>
      <c r="C38" s="11">
        <v>943</v>
      </c>
      <c r="D38" s="11">
        <f t="shared" si="1"/>
        <v>624</v>
      </c>
      <c r="E38" s="11">
        <v>18</v>
      </c>
      <c r="F38" s="11">
        <v>69</v>
      </c>
      <c r="G38" s="11">
        <v>537</v>
      </c>
      <c r="H38" s="11">
        <v>27</v>
      </c>
      <c r="I38" s="11">
        <v>160616</v>
      </c>
      <c r="J38" s="11">
        <v>120828</v>
      </c>
      <c r="K38" s="11">
        <f t="shared" si="0"/>
        <v>39788</v>
      </c>
      <c r="L38" s="11">
        <v>1063</v>
      </c>
      <c r="M38" s="11">
        <v>4428</v>
      </c>
      <c r="N38" s="11">
        <v>34297</v>
      </c>
    </row>
    <row r="39" spans="1:14" ht="12.75">
      <c r="A39" s="6" t="s">
        <v>17</v>
      </c>
      <c r="B39" s="11">
        <v>1359</v>
      </c>
      <c r="C39" s="11">
        <v>1016</v>
      </c>
      <c r="D39" s="11">
        <f t="shared" si="1"/>
        <v>343</v>
      </c>
      <c r="E39" s="11">
        <v>58</v>
      </c>
      <c r="F39" s="11">
        <v>20</v>
      </c>
      <c r="G39" s="11">
        <v>265</v>
      </c>
      <c r="H39" s="11">
        <v>21</v>
      </c>
      <c r="I39" s="11">
        <v>142153</v>
      </c>
      <c r="J39" s="11">
        <v>124939</v>
      </c>
      <c r="K39" s="11">
        <f t="shared" si="0"/>
        <v>17214</v>
      </c>
      <c r="L39" s="11">
        <v>3028</v>
      </c>
      <c r="M39" s="11">
        <v>1012</v>
      </c>
      <c r="N39" s="11">
        <v>13174</v>
      </c>
    </row>
    <row r="40" spans="1:14" ht="12.75">
      <c r="A40" s="6" t="s">
        <v>18</v>
      </c>
      <c r="B40" s="11">
        <v>1309</v>
      </c>
      <c r="C40" s="11">
        <v>1201</v>
      </c>
      <c r="D40" s="11">
        <f t="shared" si="1"/>
        <v>108</v>
      </c>
      <c r="E40" s="11">
        <v>24</v>
      </c>
      <c r="F40" s="11">
        <v>24</v>
      </c>
      <c r="G40" s="11">
        <v>60</v>
      </c>
      <c r="H40" s="11">
        <v>4</v>
      </c>
      <c r="I40" s="11">
        <v>152505</v>
      </c>
      <c r="J40" s="11">
        <v>147167</v>
      </c>
      <c r="K40" s="11">
        <f t="shared" si="0"/>
        <v>5338</v>
      </c>
      <c r="L40" s="11">
        <v>1397</v>
      </c>
      <c r="M40" s="11">
        <v>924</v>
      </c>
      <c r="N40" s="11">
        <v>3017</v>
      </c>
    </row>
    <row r="41" spans="1:14" ht="12.75">
      <c r="A41" s="6" t="s">
        <v>19</v>
      </c>
      <c r="B41" s="11">
        <v>1435</v>
      </c>
      <c r="C41" s="11">
        <v>1386</v>
      </c>
      <c r="D41" s="11">
        <f t="shared" si="1"/>
        <v>49</v>
      </c>
      <c r="E41" s="11">
        <v>6</v>
      </c>
      <c r="F41" s="11">
        <v>4</v>
      </c>
      <c r="G41" s="11">
        <v>39</v>
      </c>
      <c r="H41" s="11">
        <v>3</v>
      </c>
      <c r="I41" s="11">
        <v>177848</v>
      </c>
      <c r="J41" s="11">
        <v>174972</v>
      </c>
      <c r="K41" s="11">
        <f t="shared" si="0"/>
        <v>2876</v>
      </c>
      <c r="L41" s="11">
        <v>376</v>
      </c>
      <c r="M41" s="11">
        <v>125</v>
      </c>
      <c r="N41" s="11">
        <v>2375</v>
      </c>
    </row>
    <row r="42" spans="1:14" ht="12.75">
      <c r="A42" s="6" t="s">
        <v>20</v>
      </c>
      <c r="B42" s="11">
        <v>1404</v>
      </c>
      <c r="C42" s="11">
        <v>1306</v>
      </c>
      <c r="D42" s="11">
        <f t="shared" si="1"/>
        <v>98</v>
      </c>
      <c r="E42" s="11">
        <v>18</v>
      </c>
      <c r="F42" s="11">
        <v>31</v>
      </c>
      <c r="G42" s="11">
        <v>49</v>
      </c>
      <c r="H42" s="11">
        <v>4</v>
      </c>
      <c r="I42" s="11">
        <v>166254</v>
      </c>
      <c r="J42" s="11">
        <v>160518</v>
      </c>
      <c r="K42" s="11">
        <f t="shared" si="0"/>
        <v>5736</v>
      </c>
      <c r="L42" s="11">
        <v>1209</v>
      </c>
      <c r="M42" s="11">
        <v>1556</v>
      </c>
      <c r="N42" s="11">
        <v>2971</v>
      </c>
    </row>
    <row r="43" spans="1:14" ht="12.75">
      <c r="A43" s="6" t="s">
        <v>21</v>
      </c>
      <c r="B43" s="11">
        <v>1579</v>
      </c>
      <c r="C43" s="11">
        <v>1157</v>
      </c>
      <c r="D43" s="11">
        <f t="shared" si="1"/>
        <v>422</v>
      </c>
      <c r="E43" s="11">
        <v>44</v>
      </c>
      <c r="F43" s="11">
        <v>10</v>
      </c>
      <c r="G43" s="11">
        <v>368</v>
      </c>
      <c r="H43" s="11">
        <v>26</v>
      </c>
      <c r="I43" s="11">
        <v>171528</v>
      </c>
      <c r="J43" s="11">
        <v>150951</v>
      </c>
      <c r="K43" s="11">
        <f t="shared" si="0"/>
        <v>20577</v>
      </c>
      <c r="L43" s="11">
        <v>2046</v>
      </c>
      <c r="M43" s="11">
        <v>336</v>
      </c>
      <c r="N43" s="11">
        <v>18195</v>
      </c>
    </row>
    <row r="44" spans="1:14" ht="12.75">
      <c r="A44" s="6" t="s">
        <v>28</v>
      </c>
      <c r="B44" s="11">
        <v>1443</v>
      </c>
      <c r="C44" s="11">
        <v>1161</v>
      </c>
      <c r="D44" s="11">
        <f t="shared" si="1"/>
        <v>282</v>
      </c>
      <c r="E44" s="11">
        <v>6</v>
      </c>
      <c r="F44" s="11">
        <v>11</v>
      </c>
      <c r="G44" s="11">
        <v>265</v>
      </c>
      <c r="H44" s="11">
        <v>13</v>
      </c>
      <c r="I44" s="11">
        <v>169798</v>
      </c>
      <c r="J44" s="11">
        <v>154340</v>
      </c>
      <c r="K44" s="11">
        <f t="shared" si="0"/>
        <v>15458</v>
      </c>
      <c r="L44" s="11">
        <v>504</v>
      </c>
      <c r="M44" s="11">
        <v>367</v>
      </c>
      <c r="N44" s="11">
        <v>14587</v>
      </c>
    </row>
    <row r="45" spans="1:14" ht="12.75">
      <c r="A45" s="6" t="s">
        <v>29</v>
      </c>
      <c r="B45" s="11">
        <v>1889</v>
      </c>
      <c r="C45" s="11">
        <v>1238</v>
      </c>
      <c r="D45" s="11">
        <f t="shared" si="1"/>
        <v>651</v>
      </c>
      <c r="E45" s="11">
        <v>22</v>
      </c>
      <c r="F45" s="11">
        <v>4</v>
      </c>
      <c r="G45" s="11">
        <v>625</v>
      </c>
      <c r="H45" s="11">
        <v>36</v>
      </c>
      <c r="I45" s="11">
        <v>197058</v>
      </c>
      <c r="J45" s="11">
        <v>149695</v>
      </c>
      <c r="K45" s="11">
        <f t="shared" si="0"/>
        <v>47363</v>
      </c>
      <c r="L45" s="11">
        <v>2246</v>
      </c>
      <c r="M45" s="11">
        <v>139</v>
      </c>
      <c r="N45" s="11">
        <v>44978</v>
      </c>
    </row>
    <row r="46" spans="1:15" ht="12.75">
      <c r="A46" s="6" t="s">
        <v>31</v>
      </c>
      <c r="B46" s="11">
        <v>1666</v>
      </c>
      <c r="C46" s="11">
        <v>1199</v>
      </c>
      <c r="D46" s="11">
        <f t="shared" si="1"/>
        <v>467</v>
      </c>
      <c r="E46" s="11">
        <v>24</v>
      </c>
      <c r="F46" s="11">
        <v>8</v>
      </c>
      <c r="G46" s="11">
        <v>435</v>
      </c>
      <c r="H46" s="11">
        <v>26</v>
      </c>
      <c r="I46" s="11">
        <v>162378</v>
      </c>
      <c r="J46" s="11">
        <v>141644</v>
      </c>
      <c r="K46" s="11">
        <f t="shared" si="0"/>
        <v>20734</v>
      </c>
      <c r="L46" s="11">
        <v>1631</v>
      </c>
      <c r="M46" s="11">
        <v>394</v>
      </c>
      <c r="N46" s="11">
        <v>18709</v>
      </c>
      <c r="O46" s="1"/>
    </row>
    <row r="47" spans="1:15" ht="12.75">
      <c r="A47" s="6" t="s">
        <v>32</v>
      </c>
      <c r="B47" s="11">
        <v>1374</v>
      </c>
      <c r="C47" s="11">
        <v>1085</v>
      </c>
      <c r="D47" s="11">
        <f t="shared" si="1"/>
        <v>289</v>
      </c>
      <c r="E47" s="11">
        <v>32</v>
      </c>
      <c r="F47" s="11">
        <v>4</v>
      </c>
      <c r="G47" s="11">
        <v>253</v>
      </c>
      <c r="H47" s="11">
        <v>11</v>
      </c>
      <c r="I47" s="11">
        <v>178419</v>
      </c>
      <c r="J47" s="11">
        <v>157670</v>
      </c>
      <c r="K47" s="11">
        <f t="shared" si="0"/>
        <v>20749</v>
      </c>
      <c r="L47" s="11">
        <v>2317</v>
      </c>
      <c r="M47" s="11">
        <v>139</v>
      </c>
      <c r="N47" s="11">
        <v>18293</v>
      </c>
      <c r="O47" s="1"/>
    </row>
    <row r="48" spans="1:15" ht="12.75">
      <c r="A48" s="6" t="s">
        <v>33</v>
      </c>
      <c r="B48" s="11">
        <v>1181</v>
      </c>
      <c r="C48" s="11">
        <v>884</v>
      </c>
      <c r="D48" s="11">
        <f t="shared" si="1"/>
        <v>297</v>
      </c>
      <c r="E48" s="11">
        <v>14</v>
      </c>
      <c r="F48" s="11">
        <v>14</v>
      </c>
      <c r="G48" s="11">
        <v>269</v>
      </c>
      <c r="H48" s="11">
        <v>14</v>
      </c>
      <c r="I48" s="11">
        <v>135651</v>
      </c>
      <c r="J48" s="11">
        <v>123413</v>
      </c>
      <c r="K48" s="11">
        <f t="shared" si="0"/>
        <v>12238</v>
      </c>
      <c r="L48" s="11">
        <v>1069</v>
      </c>
      <c r="M48" s="11">
        <v>736</v>
      </c>
      <c r="N48" s="11">
        <v>10433</v>
      </c>
      <c r="O48" s="1"/>
    </row>
    <row r="49" spans="1:15" ht="12.75">
      <c r="A49" s="6" t="s">
        <v>34</v>
      </c>
      <c r="B49" s="11">
        <v>1053</v>
      </c>
      <c r="C49" s="11">
        <v>941</v>
      </c>
      <c r="D49" s="11">
        <f t="shared" si="1"/>
        <v>112</v>
      </c>
      <c r="E49" s="11">
        <v>14</v>
      </c>
      <c r="F49" s="11">
        <v>36</v>
      </c>
      <c r="G49" s="11">
        <v>62</v>
      </c>
      <c r="H49" s="11">
        <v>1</v>
      </c>
      <c r="I49" s="11">
        <v>132814</v>
      </c>
      <c r="J49" s="11">
        <v>123892</v>
      </c>
      <c r="K49" s="11">
        <f t="shared" si="0"/>
        <v>8922</v>
      </c>
      <c r="L49" s="11">
        <v>1154</v>
      </c>
      <c r="M49" s="11">
        <v>2597</v>
      </c>
      <c r="N49" s="11">
        <v>5171</v>
      </c>
      <c r="O49" s="1"/>
    </row>
    <row r="50" spans="1:15" ht="12.75">
      <c r="A50" s="6" t="s">
        <v>35</v>
      </c>
      <c r="B50" s="11">
        <v>918</v>
      </c>
      <c r="C50" s="11">
        <v>888</v>
      </c>
      <c r="D50" s="11">
        <f t="shared" si="1"/>
        <v>30</v>
      </c>
      <c r="E50" s="11">
        <v>18</v>
      </c>
      <c r="F50" s="11">
        <v>4</v>
      </c>
      <c r="G50" s="11">
        <v>8</v>
      </c>
      <c r="H50" s="11">
        <v>1</v>
      </c>
      <c r="I50" s="11">
        <v>125997</v>
      </c>
      <c r="J50" s="11">
        <v>121478</v>
      </c>
      <c r="K50" s="11">
        <f t="shared" si="0"/>
        <v>4519</v>
      </c>
      <c r="L50" s="11">
        <v>2335</v>
      </c>
      <c r="M50" s="11">
        <v>139</v>
      </c>
      <c r="N50" s="11">
        <v>2045</v>
      </c>
      <c r="O50" s="1"/>
    </row>
    <row r="51" spans="1:15" ht="12.75">
      <c r="A51" s="6" t="s">
        <v>36</v>
      </c>
      <c r="B51" s="11">
        <v>1329</v>
      </c>
      <c r="C51" s="11">
        <v>1240</v>
      </c>
      <c r="D51" s="11">
        <f t="shared" si="1"/>
        <v>89</v>
      </c>
      <c r="E51" s="11">
        <v>56</v>
      </c>
      <c r="F51" s="11">
        <v>4</v>
      </c>
      <c r="G51" s="11">
        <v>29</v>
      </c>
      <c r="H51" s="11">
        <v>1</v>
      </c>
      <c r="I51" s="11">
        <v>175251</v>
      </c>
      <c r="J51" s="11">
        <v>169897</v>
      </c>
      <c r="K51" s="11">
        <f t="shared" si="0"/>
        <v>5354</v>
      </c>
      <c r="L51" s="11">
        <v>3417</v>
      </c>
      <c r="M51" s="11">
        <v>139</v>
      </c>
      <c r="N51" s="11">
        <v>1798</v>
      </c>
      <c r="O51" s="1"/>
    </row>
    <row r="52" spans="1:15" ht="12.75">
      <c r="A52" s="6" t="s">
        <v>37</v>
      </c>
      <c r="B52" s="11">
        <v>1961</v>
      </c>
      <c r="C52" s="11">
        <v>1499</v>
      </c>
      <c r="D52" s="11">
        <f t="shared" si="1"/>
        <v>462</v>
      </c>
      <c r="E52" s="11">
        <v>46</v>
      </c>
      <c r="F52" s="11">
        <v>4</v>
      </c>
      <c r="G52" s="11">
        <v>412</v>
      </c>
      <c r="H52" s="11">
        <v>28</v>
      </c>
      <c r="I52" s="11">
        <v>226125</v>
      </c>
      <c r="J52" s="11">
        <v>198721</v>
      </c>
      <c r="K52" s="11">
        <f t="shared" si="0"/>
        <v>27404</v>
      </c>
      <c r="L52" s="11">
        <v>3422</v>
      </c>
      <c r="M52" s="11">
        <v>139</v>
      </c>
      <c r="N52" s="11">
        <v>23843</v>
      </c>
      <c r="O52" s="1"/>
    </row>
    <row r="53" spans="1:15" ht="12.75">
      <c r="A53" s="6" t="s">
        <v>38</v>
      </c>
      <c r="B53" s="11">
        <v>2330</v>
      </c>
      <c r="C53" s="11">
        <v>1474</v>
      </c>
      <c r="D53" s="11">
        <f t="shared" si="1"/>
        <v>856</v>
      </c>
      <c r="E53" s="11">
        <v>16</v>
      </c>
      <c r="F53" s="11">
        <v>4</v>
      </c>
      <c r="G53" s="11">
        <v>836</v>
      </c>
      <c r="H53" s="11">
        <v>8</v>
      </c>
      <c r="I53" s="11">
        <v>252770</v>
      </c>
      <c r="J53" s="11">
        <v>204305</v>
      </c>
      <c r="K53" s="11">
        <f t="shared" si="0"/>
        <v>48465</v>
      </c>
      <c r="L53" s="11">
        <v>757</v>
      </c>
      <c r="M53" s="11">
        <v>139</v>
      </c>
      <c r="N53" s="11">
        <v>47569</v>
      </c>
      <c r="O53" s="1"/>
    </row>
    <row r="54" spans="1:15" ht="12.75">
      <c r="A54" s="6" t="s">
        <v>39</v>
      </c>
      <c r="B54" s="11">
        <v>1766</v>
      </c>
      <c r="C54" s="11">
        <v>1576</v>
      </c>
      <c r="D54" s="11">
        <f t="shared" si="1"/>
        <v>190</v>
      </c>
      <c r="E54" s="11">
        <v>34</v>
      </c>
      <c r="F54" s="11">
        <v>12</v>
      </c>
      <c r="G54" s="11">
        <v>144</v>
      </c>
      <c r="H54" s="11">
        <v>4</v>
      </c>
      <c r="I54" s="11">
        <v>241345</v>
      </c>
      <c r="J54" s="11">
        <v>229554</v>
      </c>
      <c r="K54" s="11">
        <f t="shared" si="0"/>
        <v>11791</v>
      </c>
      <c r="L54" s="11">
        <v>2735</v>
      </c>
      <c r="M54" s="11">
        <v>644</v>
      </c>
      <c r="N54" s="11">
        <v>8412</v>
      </c>
      <c r="O54" s="1"/>
    </row>
    <row r="55" spans="1:15" ht="12.75">
      <c r="A55" s="6" t="s">
        <v>40</v>
      </c>
      <c r="B55" s="11">
        <v>1676</v>
      </c>
      <c r="C55" s="11">
        <v>1526</v>
      </c>
      <c r="D55" s="11">
        <f t="shared" si="1"/>
        <v>150</v>
      </c>
      <c r="E55" s="11">
        <v>68</v>
      </c>
      <c r="F55" s="11">
        <v>20</v>
      </c>
      <c r="G55" s="11">
        <v>62</v>
      </c>
      <c r="H55" s="11">
        <v>5</v>
      </c>
      <c r="I55" s="11">
        <v>230169</v>
      </c>
      <c r="J55" s="11">
        <v>219344</v>
      </c>
      <c r="K55" s="11">
        <f t="shared" si="0"/>
        <v>10825</v>
      </c>
      <c r="L55" s="11">
        <v>5251</v>
      </c>
      <c r="M55" s="11">
        <v>1377</v>
      </c>
      <c r="N55" s="11">
        <v>4197</v>
      </c>
      <c r="O55" s="1"/>
    </row>
    <row r="56" spans="1:15" ht="12.75">
      <c r="A56" s="6" t="s">
        <v>41</v>
      </c>
      <c r="B56" s="11">
        <v>1992</v>
      </c>
      <c r="C56" s="11">
        <v>1449</v>
      </c>
      <c r="D56" s="11">
        <f t="shared" si="1"/>
        <v>543</v>
      </c>
      <c r="E56" s="11">
        <v>56</v>
      </c>
      <c r="F56" s="11">
        <v>3</v>
      </c>
      <c r="G56" s="11">
        <v>484</v>
      </c>
      <c r="H56" s="11">
        <v>20</v>
      </c>
      <c r="I56" s="11">
        <v>221884</v>
      </c>
      <c r="J56" s="11">
        <v>191228</v>
      </c>
      <c r="K56" s="11">
        <f t="shared" si="0"/>
        <v>30656</v>
      </c>
      <c r="L56" s="11">
        <v>4456</v>
      </c>
      <c r="M56" s="11">
        <v>159</v>
      </c>
      <c r="N56" s="11">
        <v>26041</v>
      </c>
      <c r="O56" s="1"/>
    </row>
    <row r="57" spans="1:15" ht="12.75">
      <c r="A57" s="6" t="s">
        <v>42</v>
      </c>
      <c r="B57" s="11">
        <v>2117</v>
      </c>
      <c r="C57" s="11">
        <v>1485</v>
      </c>
      <c r="D57" s="11">
        <f aca="true" t="shared" si="4" ref="D57:D86">SUM(E57:G57)</f>
        <v>632</v>
      </c>
      <c r="E57" s="11">
        <v>26</v>
      </c>
      <c r="F57" s="11">
        <v>54</v>
      </c>
      <c r="G57" s="11">
        <v>552</v>
      </c>
      <c r="H57" s="11">
        <v>35</v>
      </c>
      <c r="I57" s="11">
        <v>236488</v>
      </c>
      <c r="J57" s="11">
        <v>198751</v>
      </c>
      <c r="K57" s="11">
        <f aca="true" t="shared" si="5" ref="K57:K112">SUM(L57:N57)</f>
        <v>37737</v>
      </c>
      <c r="L57" s="11">
        <v>2115</v>
      </c>
      <c r="M57" s="11">
        <v>4308</v>
      </c>
      <c r="N57" s="11">
        <v>31314</v>
      </c>
      <c r="O57" s="1"/>
    </row>
    <row r="58" spans="1:15" ht="12.75">
      <c r="A58" s="6" t="s">
        <v>43</v>
      </c>
      <c r="B58" s="11">
        <v>1769</v>
      </c>
      <c r="C58" s="11">
        <v>1491</v>
      </c>
      <c r="D58" s="11">
        <f t="shared" si="4"/>
        <v>278</v>
      </c>
      <c r="E58" s="11">
        <v>24</v>
      </c>
      <c r="F58" s="11">
        <v>17</v>
      </c>
      <c r="G58" s="11">
        <v>237</v>
      </c>
      <c r="H58" s="11">
        <v>9</v>
      </c>
      <c r="I58" s="11">
        <v>218422</v>
      </c>
      <c r="J58" s="11">
        <v>198052</v>
      </c>
      <c r="K58" s="11">
        <f t="shared" si="5"/>
        <v>20370</v>
      </c>
      <c r="L58" s="11">
        <v>1320</v>
      </c>
      <c r="M58" s="11">
        <v>1550</v>
      </c>
      <c r="N58" s="11">
        <v>17500</v>
      </c>
      <c r="O58" s="1"/>
    </row>
    <row r="59" spans="1:15" ht="12.75">
      <c r="A59" s="6" t="s">
        <v>44</v>
      </c>
      <c r="B59" s="11">
        <v>2411</v>
      </c>
      <c r="C59" s="11">
        <v>1363</v>
      </c>
      <c r="D59" s="11">
        <f t="shared" si="4"/>
        <v>1048</v>
      </c>
      <c r="E59" s="11">
        <v>30</v>
      </c>
      <c r="F59" s="11">
        <v>6</v>
      </c>
      <c r="G59" s="11">
        <v>1012</v>
      </c>
      <c r="H59" s="11">
        <v>26</v>
      </c>
      <c r="I59" s="11">
        <v>313937</v>
      </c>
      <c r="J59" s="11">
        <v>239808</v>
      </c>
      <c r="K59" s="11">
        <f t="shared" si="5"/>
        <v>74129</v>
      </c>
      <c r="L59" s="11">
        <v>2038</v>
      </c>
      <c r="M59" s="11">
        <v>346</v>
      </c>
      <c r="N59" s="11">
        <v>71745</v>
      </c>
      <c r="O59" s="1"/>
    </row>
    <row r="60" spans="1:15" ht="12.75">
      <c r="A60" s="6" t="s">
        <v>45</v>
      </c>
      <c r="B60" s="11">
        <v>1694</v>
      </c>
      <c r="C60" s="11">
        <v>1516</v>
      </c>
      <c r="D60" s="11">
        <f t="shared" si="4"/>
        <v>178</v>
      </c>
      <c r="E60" s="11">
        <v>22</v>
      </c>
      <c r="F60" s="11">
        <v>7</v>
      </c>
      <c r="G60" s="11">
        <v>149</v>
      </c>
      <c r="H60" s="11">
        <v>9</v>
      </c>
      <c r="I60" s="11">
        <v>237086</v>
      </c>
      <c r="J60" s="11">
        <v>220933</v>
      </c>
      <c r="K60" s="11">
        <f t="shared" si="5"/>
        <v>16153</v>
      </c>
      <c r="L60" s="11">
        <v>2233</v>
      </c>
      <c r="M60" s="11">
        <v>354</v>
      </c>
      <c r="N60" s="11">
        <v>13566</v>
      </c>
      <c r="O60" s="1"/>
    </row>
    <row r="61" spans="1:15" ht="12.75">
      <c r="A61" s="6" t="s">
        <v>46</v>
      </c>
      <c r="B61" s="11">
        <v>2069</v>
      </c>
      <c r="C61" s="11">
        <v>1466</v>
      </c>
      <c r="D61" s="11">
        <f t="shared" si="4"/>
        <v>603</v>
      </c>
      <c r="E61" s="11">
        <v>54</v>
      </c>
      <c r="F61" s="11">
        <v>12</v>
      </c>
      <c r="G61" s="11">
        <v>537</v>
      </c>
      <c r="H61" s="11">
        <v>34</v>
      </c>
      <c r="I61" s="11">
        <v>272755</v>
      </c>
      <c r="J61" s="11">
        <v>224356</v>
      </c>
      <c r="K61" s="11">
        <f t="shared" si="5"/>
        <v>48399</v>
      </c>
      <c r="L61" s="11">
        <v>5212</v>
      </c>
      <c r="M61" s="11">
        <v>1002</v>
      </c>
      <c r="N61" s="11">
        <v>42185</v>
      </c>
      <c r="O61" s="1"/>
    </row>
    <row r="62" spans="1:15" ht="12.75">
      <c r="A62" s="6" t="s">
        <v>47</v>
      </c>
      <c r="B62" s="11">
        <v>2248</v>
      </c>
      <c r="C62" s="11">
        <v>1992</v>
      </c>
      <c r="D62" s="11">
        <f t="shared" si="4"/>
        <v>256</v>
      </c>
      <c r="E62" s="11">
        <v>20</v>
      </c>
      <c r="F62" s="11">
        <v>104</v>
      </c>
      <c r="G62" s="11">
        <v>132</v>
      </c>
      <c r="H62" s="11">
        <v>5</v>
      </c>
      <c r="I62" s="11">
        <v>263880</v>
      </c>
      <c r="J62" s="11">
        <v>243615</v>
      </c>
      <c r="K62" s="11">
        <f t="shared" si="5"/>
        <v>20265</v>
      </c>
      <c r="L62" s="11">
        <v>1359</v>
      </c>
      <c r="M62" s="11">
        <v>8667</v>
      </c>
      <c r="N62" s="11">
        <v>10239</v>
      </c>
      <c r="O62" s="1"/>
    </row>
    <row r="63" spans="1:15" ht="12.75">
      <c r="A63" s="6" t="s">
        <v>48</v>
      </c>
      <c r="B63" s="11">
        <v>1980</v>
      </c>
      <c r="C63" s="11">
        <v>1335</v>
      </c>
      <c r="D63" s="11">
        <f t="shared" si="4"/>
        <v>645</v>
      </c>
      <c r="E63" s="11">
        <v>32</v>
      </c>
      <c r="F63" s="11">
        <v>0</v>
      </c>
      <c r="G63" s="11">
        <v>613</v>
      </c>
      <c r="H63" s="11">
        <v>20</v>
      </c>
      <c r="I63" s="11">
        <v>229212</v>
      </c>
      <c r="J63" s="11">
        <v>183858</v>
      </c>
      <c r="K63" s="11">
        <f t="shared" si="5"/>
        <v>45354</v>
      </c>
      <c r="L63" s="11">
        <v>6174</v>
      </c>
      <c r="M63" s="11">
        <v>0</v>
      </c>
      <c r="N63" s="11">
        <v>39180</v>
      </c>
      <c r="O63" s="1"/>
    </row>
    <row r="64" spans="1:15" ht="12.75">
      <c r="A64" s="6" t="s">
        <v>49</v>
      </c>
      <c r="B64" s="11">
        <v>3123</v>
      </c>
      <c r="C64" s="11">
        <v>2162</v>
      </c>
      <c r="D64" s="11">
        <f t="shared" si="4"/>
        <v>961</v>
      </c>
      <c r="E64" s="11">
        <v>84</v>
      </c>
      <c r="F64" s="11">
        <v>24</v>
      </c>
      <c r="G64" s="11">
        <v>853</v>
      </c>
      <c r="H64" s="11">
        <v>28</v>
      </c>
      <c r="I64" s="11">
        <v>352444</v>
      </c>
      <c r="J64" s="11">
        <v>293958</v>
      </c>
      <c r="K64" s="11">
        <f t="shared" si="5"/>
        <v>58486</v>
      </c>
      <c r="L64" s="11">
        <v>8537</v>
      </c>
      <c r="M64" s="11">
        <v>2593</v>
      </c>
      <c r="N64" s="11">
        <v>47356</v>
      </c>
      <c r="O64" s="1"/>
    </row>
    <row r="65" spans="1:15" ht="12.75">
      <c r="A65" s="6" t="s">
        <v>50</v>
      </c>
      <c r="B65" s="11">
        <v>2250</v>
      </c>
      <c r="C65" s="11">
        <v>1521</v>
      </c>
      <c r="D65" s="11">
        <f t="shared" si="4"/>
        <v>729</v>
      </c>
      <c r="E65" s="11">
        <v>52</v>
      </c>
      <c r="F65" s="11">
        <v>59</v>
      </c>
      <c r="G65" s="11">
        <v>618</v>
      </c>
      <c r="H65" s="11">
        <v>10</v>
      </c>
      <c r="I65" s="11">
        <v>291831</v>
      </c>
      <c r="J65" s="11">
        <v>225672</v>
      </c>
      <c r="K65" s="11">
        <f t="shared" si="5"/>
        <v>66159</v>
      </c>
      <c r="L65" s="11">
        <v>4623</v>
      </c>
      <c r="M65" s="11">
        <v>5364</v>
      </c>
      <c r="N65" s="11">
        <v>56172</v>
      </c>
      <c r="O65" s="1"/>
    </row>
    <row r="66" spans="1:15" ht="12.75">
      <c r="A66" s="6" t="s">
        <v>51</v>
      </c>
      <c r="B66" s="11">
        <v>1835</v>
      </c>
      <c r="C66" s="11">
        <v>1525</v>
      </c>
      <c r="D66" s="11">
        <f t="shared" si="4"/>
        <v>310</v>
      </c>
      <c r="E66" s="11">
        <v>26</v>
      </c>
      <c r="F66" s="11">
        <v>9</v>
      </c>
      <c r="G66" s="11">
        <v>275</v>
      </c>
      <c r="H66" s="11">
        <v>3</v>
      </c>
      <c r="I66" s="11">
        <v>257793</v>
      </c>
      <c r="J66" s="11">
        <v>232939</v>
      </c>
      <c r="K66" s="11">
        <f t="shared" si="5"/>
        <v>24854</v>
      </c>
      <c r="L66" s="11">
        <v>2040</v>
      </c>
      <c r="M66" s="11">
        <v>631</v>
      </c>
      <c r="N66" s="11">
        <v>22183</v>
      </c>
      <c r="O66" s="1"/>
    </row>
    <row r="67" spans="1:15" ht="12.75">
      <c r="A67" s="6" t="s">
        <v>53</v>
      </c>
      <c r="B67" s="11">
        <v>2155</v>
      </c>
      <c r="C67" s="11">
        <v>1631</v>
      </c>
      <c r="D67" s="11">
        <f t="shared" si="4"/>
        <v>524</v>
      </c>
      <c r="E67" s="11">
        <v>80</v>
      </c>
      <c r="F67" s="11">
        <v>9</v>
      </c>
      <c r="G67" s="11">
        <v>435</v>
      </c>
      <c r="H67" s="11">
        <v>8</v>
      </c>
      <c r="I67" s="11">
        <v>427096</v>
      </c>
      <c r="J67" s="11">
        <v>379315</v>
      </c>
      <c r="K67" s="11">
        <f t="shared" si="5"/>
        <v>47781</v>
      </c>
      <c r="L67" s="11">
        <v>7500</v>
      </c>
      <c r="M67" s="11">
        <v>801</v>
      </c>
      <c r="N67" s="11">
        <v>39480</v>
      </c>
      <c r="O67" s="1"/>
    </row>
    <row r="68" spans="1:15" ht="12.75">
      <c r="A68" s="6" t="s">
        <v>54</v>
      </c>
      <c r="B68" s="11">
        <v>1601</v>
      </c>
      <c r="C68" s="11">
        <v>1165</v>
      </c>
      <c r="D68" s="11">
        <f t="shared" si="4"/>
        <v>436</v>
      </c>
      <c r="E68" s="11">
        <v>24</v>
      </c>
      <c r="F68" s="11">
        <v>34</v>
      </c>
      <c r="G68" s="11">
        <v>378</v>
      </c>
      <c r="H68" s="11">
        <v>5</v>
      </c>
      <c r="I68" s="11">
        <v>224173</v>
      </c>
      <c r="J68" s="11">
        <v>193537</v>
      </c>
      <c r="K68" s="11">
        <f t="shared" si="5"/>
        <v>30636</v>
      </c>
      <c r="L68" s="11">
        <v>1822</v>
      </c>
      <c r="M68" s="11">
        <v>2584</v>
      </c>
      <c r="N68" s="11">
        <v>26230</v>
      </c>
      <c r="O68" s="1"/>
    </row>
    <row r="69" spans="1:15" ht="12.75">
      <c r="A69" s="6" t="s">
        <v>55</v>
      </c>
      <c r="B69" s="11">
        <v>2988</v>
      </c>
      <c r="C69" s="11">
        <v>1750</v>
      </c>
      <c r="D69" s="11">
        <f t="shared" si="4"/>
        <v>1238</v>
      </c>
      <c r="E69" s="11">
        <v>28</v>
      </c>
      <c r="F69" s="11">
        <v>0</v>
      </c>
      <c r="G69" s="11">
        <v>1210</v>
      </c>
      <c r="H69" s="11">
        <v>49</v>
      </c>
      <c r="I69" s="11">
        <v>358622</v>
      </c>
      <c r="J69" s="11">
        <v>266694</v>
      </c>
      <c r="K69" s="11">
        <f t="shared" si="5"/>
        <v>91928</v>
      </c>
      <c r="L69" s="11">
        <v>2129</v>
      </c>
      <c r="M69" s="11">
        <v>0</v>
      </c>
      <c r="N69" s="11">
        <v>89799</v>
      </c>
      <c r="O69" s="1"/>
    </row>
    <row r="70" spans="1:15" ht="12.75">
      <c r="A70" s="6" t="s">
        <v>56</v>
      </c>
      <c r="B70" s="11">
        <v>2005</v>
      </c>
      <c r="C70" s="11">
        <v>1284</v>
      </c>
      <c r="D70" s="11">
        <f t="shared" si="4"/>
        <v>721</v>
      </c>
      <c r="E70" s="11">
        <v>24</v>
      </c>
      <c r="F70" s="11">
        <v>76</v>
      </c>
      <c r="G70" s="11">
        <v>621</v>
      </c>
      <c r="H70" s="11">
        <v>39</v>
      </c>
      <c r="I70" s="11">
        <v>267085</v>
      </c>
      <c r="J70" s="11">
        <v>204160</v>
      </c>
      <c r="K70" s="11">
        <f t="shared" si="5"/>
        <v>62925</v>
      </c>
      <c r="L70" s="11">
        <v>2008</v>
      </c>
      <c r="M70" s="11">
        <v>654</v>
      </c>
      <c r="N70" s="11">
        <v>60263</v>
      </c>
      <c r="O70" s="1"/>
    </row>
    <row r="71" spans="1:15" ht="12.75">
      <c r="A71" s="6" t="s">
        <v>57</v>
      </c>
      <c r="B71" s="11">
        <v>1667</v>
      </c>
      <c r="C71" s="11">
        <v>1168</v>
      </c>
      <c r="D71" s="11">
        <f t="shared" si="4"/>
        <v>499</v>
      </c>
      <c r="E71" s="11">
        <v>24</v>
      </c>
      <c r="F71" s="11">
        <v>139</v>
      </c>
      <c r="G71" s="11">
        <v>336</v>
      </c>
      <c r="H71" s="11">
        <v>17</v>
      </c>
      <c r="I71" s="11">
        <v>222048</v>
      </c>
      <c r="J71" s="11">
        <v>181234</v>
      </c>
      <c r="K71" s="11">
        <f t="shared" si="5"/>
        <v>40814</v>
      </c>
      <c r="L71" s="11">
        <v>2103</v>
      </c>
      <c r="M71" s="11">
        <v>10563</v>
      </c>
      <c r="N71" s="11">
        <v>28148</v>
      </c>
      <c r="O71" s="1"/>
    </row>
    <row r="72" spans="1:15" ht="12.75">
      <c r="A72" s="6" t="s">
        <v>58</v>
      </c>
      <c r="B72" s="11">
        <v>1958</v>
      </c>
      <c r="C72" s="11">
        <v>996</v>
      </c>
      <c r="D72" s="11">
        <f t="shared" si="4"/>
        <v>962</v>
      </c>
      <c r="E72" s="11">
        <v>18</v>
      </c>
      <c r="F72" s="11">
        <v>95</v>
      </c>
      <c r="G72" s="11">
        <v>849</v>
      </c>
      <c r="H72" s="11">
        <v>18</v>
      </c>
      <c r="I72" s="11">
        <v>259325</v>
      </c>
      <c r="J72" s="11">
        <v>183144</v>
      </c>
      <c r="K72" s="11">
        <f t="shared" si="5"/>
        <v>76181</v>
      </c>
      <c r="L72" s="11">
        <v>1362</v>
      </c>
      <c r="M72" s="11">
        <v>5206</v>
      </c>
      <c r="N72" s="11">
        <v>69613</v>
      </c>
      <c r="O72" s="1"/>
    </row>
    <row r="73" spans="1:15" ht="12.75">
      <c r="A73" s="6" t="s">
        <v>59</v>
      </c>
      <c r="B73" s="11">
        <v>2125</v>
      </c>
      <c r="C73" s="11">
        <v>1007</v>
      </c>
      <c r="D73" s="11">
        <f t="shared" si="4"/>
        <v>1118</v>
      </c>
      <c r="E73" s="11">
        <v>18</v>
      </c>
      <c r="F73" s="11">
        <v>0</v>
      </c>
      <c r="G73" s="11">
        <v>1100</v>
      </c>
      <c r="H73" s="11">
        <v>26</v>
      </c>
      <c r="I73" s="11">
        <v>253116</v>
      </c>
      <c r="J73" s="11">
        <v>157955</v>
      </c>
      <c r="K73" s="11">
        <f t="shared" si="5"/>
        <v>95161</v>
      </c>
      <c r="L73" s="11">
        <v>1468</v>
      </c>
      <c r="M73" s="11">
        <v>0</v>
      </c>
      <c r="N73" s="11">
        <v>93693</v>
      </c>
      <c r="O73" s="1"/>
    </row>
    <row r="74" spans="1:15" ht="12.75">
      <c r="A74" s="6" t="s">
        <v>60</v>
      </c>
      <c r="B74" s="11">
        <v>1394</v>
      </c>
      <c r="C74" s="11">
        <v>858</v>
      </c>
      <c r="D74" s="11">
        <f t="shared" si="4"/>
        <v>536</v>
      </c>
      <c r="E74" s="11">
        <v>16</v>
      </c>
      <c r="F74" s="11">
        <v>0</v>
      </c>
      <c r="G74" s="11">
        <v>520</v>
      </c>
      <c r="H74" s="11">
        <v>5</v>
      </c>
      <c r="I74" s="11">
        <v>179382</v>
      </c>
      <c r="J74" s="11">
        <v>135844</v>
      </c>
      <c r="K74" s="11">
        <f t="shared" si="5"/>
        <v>43538</v>
      </c>
      <c r="L74" s="11">
        <v>1364</v>
      </c>
      <c r="M74" s="11">
        <v>0</v>
      </c>
      <c r="N74" s="11">
        <v>42174</v>
      </c>
      <c r="O74" s="1"/>
    </row>
    <row r="75" spans="1:15" ht="12.75">
      <c r="A75" s="6" t="s">
        <v>61</v>
      </c>
      <c r="B75" s="11">
        <v>1921</v>
      </c>
      <c r="C75" s="11">
        <v>1322</v>
      </c>
      <c r="D75" s="11">
        <f t="shared" si="4"/>
        <v>599</v>
      </c>
      <c r="E75" s="11">
        <v>38</v>
      </c>
      <c r="F75" s="11">
        <v>32</v>
      </c>
      <c r="G75" s="11">
        <v>529</v>
      </c>
      <c r="H75" s="11">
        <v>26</v>
      </c>
      <c r="I75" s="11">
        <v>255232</v>
      </c>
      <c r="J75" s="11">
        <v>206632</v>
      </c>
      <c r="K75" s="11">
        <f t="shared" si="5"/>
        <v>48600</v>
      </c>
      <c r="L75" s="11">
        <v>2980</v>
      </c>
      <c r="M75" s="11">
        <v>2432</v>
      </c>
      <c r="N75" s="11">
        <v>43188</v>
      </c>
      <c r="O75" s="1"/>
    </row>
    <row r="76" spans="1:15" ht="12.75">
      <c r="A76" s="6" t="s">
        <v>62</v>
      </c>
      <c r="B76" s="11">
        <v>1448</v>
      </c>
      <c r="C76" s="11">
        <v>1384</v>
      </c>
      <c r="D76" s="11">
        <f t="shared" si="4"/>
        <v>64</v>
      </c>
      <c r="E76" s="11">
        <v>14</v>
      </c>
      <c r="F76" s="11">
        <v>8</v>
      </c>
      <c r="G76" s="11">
        <v>42</v>
      </c>
      <c r="H76" s="11">
        <v>3</v>
      </c>
      <c r="I76" s="11">
        <v>258493</v>
      </c>
      <c r="J76" s="11">
        <v>253797</v>
      </c>
      <c r="K76" s="11">
        <f t="shared" si="5"/>
        <v>4696</v>
      </c>
      <c r="L76" s="11">
        <v>1161</v>
      </c>
      <c r="M76" s="11">
        <v>608</v>
      </c>
      <c r="N76" s="11">
        <v>2927</v>
      </c>
      <c r="O76" s="1"/>
    </row>
    <row r="77" spans="1:15" ht="12.75">
      <c r="A77" s="6" t="s">
        <v>63</v>
      </c>
      <c r="B77" s="11">
        <v>1361</v>
      </c>
      <c r="C77" s="11">
        <v>1282</v>
      </c>
      <c r="D77" s="11">
        <f t="shared" si="4"/>
        <v>79</v>
      </c>
      <c r="E77" s="11">
        <v>38</v>
      </c>
      <c r="F77" s="11">
        <v>0</v>
      </c>
      <c r="G77" s="11">
        <v>41</v>
      </c>
      <c r="H77" s="11">
        <v>3</v>
      </c>
      <c r="I77" s="11">
        <v>207755</v>
      </c>
      <c r="J77" s="11">
        <v>201493</v>
      </c>
      <c r="K77" s="11">
        <f t="shared" si="5"/>
        <v>6262</v>
      </c>
      <c r="L77" s="11">
        <v>3398</v>
      </c>
      <c r="M77" s="11">
        <v>0</v>
      </c>
      <c r="N77" s="11">
        <v>2864</v>
      </c>
      <c r="O77" s="1"/>
    </row>
    <row r="78" spans="1:15" ht="12.75">
      <c r="A78" s="6" t="s">
        <v>64</v>
      </c>
      <c r="B78" s="11">
        <v>1931</v>
      </c>
      <c r="C78" s="11">
        <v>1329</v>
      </c>
      <c r="D78" s="11">
        <f t="shared" si="4"/>
        <v>602</v>
      </c>
      <c r="E78" s="11">
        <v>18</v>
      </c>
      <c r="F78" s="11">
        <v>96</v>
      </c>
      <c r="G78" s="11">
        <v>488</v>
      </c>
      <c r="H78" s="11">
        <v>25</v>
      </c>
      <c r="I78" s="11">
        <v>308220</v>
      </c>
      <c r="J78" s="11">
        <v>237070</v>
      </c>
      <c r="K78" s="11">
        <f t="shared" si="5"/>
        <v>71150</v>
      </c>
      <c r="L78" s="11">
        <v>1383</v>
      </c>
      <c r="M78" s="11">
        <v>9334</v>
      </c>
      <c r="N78" s="11">
        <v>60433</v>
      </c>
      <c r="O78" s="1"/>
    </row>
    <row r="79" spans="1:15" ht="12.75">
      <c r="A79" s="6" t="s">
        <v>65</v>
      </c>
      <c r="B79" s="11">
        <v>1200</v>
      </c>
      <c r="C79" s="11">
        <v>1145</v>
      </c>
      <c r="D79" s="11">
        <f t="shared" si="4"/>
        <v>55</v>
      </c>
      <c r="E79" s="11">
        <v>6</v>
      </c>
      <c r="F79" s="11">
        <v>3</v>
      </c>
      <c r="G79" s="11">
        <v>46</v>
      </c>
      <c r="H79" s="11">
        <v>3</v>
      </c>
      <c r="I79" s="11">
        <v>196473</v>
      </c>
      <c r="J79" s="11">
        <v>192456</v>
      </c>
      <c r="K79" s="11">
        <f t="shared" si="5"/>
        <v>4017</v>
      </c>
      <c r="L79" s="11">
        <v>544</v>
      </c>
      <c r="M79" s="11">
        <v>309</v>
      </c>
      <c r="N79" s="11">
        <v>3164</v>
      </c>
      <c r="O79" s="1"/>
    </row>
    <row r="80" spans="1:15" ht="12.75">
      <c r="A80" s="6" t="s">
        <v>66</v>
      </c>
      <c r="B80" s="11">
        <v>3720</v>
      </c>
      <c r="C80" s="11">
        <v>1074</v>
      </c>
      <c r="D80" s="11">
        <f t="shared" si="4"/>
        <v>2646</v>
      </c>
      <c r="E80" s="11">
        <v>22</v>
      </c>
      <c r="F80" s="11">
        <v>328</v>
      </c>
      <c r="G80" s="11">
        <v>2296</v>
      </c>
      <c r="H80" s="11">
        <v>51</v>
      </c>
      <c r="I80" s="11">
        <v>509754</v>
      </c>
      <c r="J80" s="11">
        <v>188458</v>
      </c>
      <c r="K80" s="11">
        <f t="shared" si="5"/>
        <v>321296</v>
      </c>
      <c r="L80" s="11">
        <v>1645</v>
      </c>
      <c r="M80" s="11">
        <v>20511</v>
      </c>
      <c r="N80" s="11">
        <v>299140</v>
      </c>
      <c r="O80" s="1"/>
    </row>
    <row r="81" spans="1:15" ht="12.75">
      <c r="A81" s="6" t="s">
        <v>67</v>
      </c>
      <c r="B81" s="11">
        <v>2060</v>
      </c>
      <c r="C81" s="11">
        <v>936</v>
      </c>
      <c r="D81" s="11">
        <f t="shared" si="4"/>
        <v>1124</v>
      </c>
      <c r="E81" s="11">
        <v>42</v>
      </c>
      <c r="F81" s="11">
        <v>0</v>
      </c>
      <c r="G81" s="11">
        <v>1082</v>
      </c>
      <c r="H81" s="11">
        <v>58</v>
      </c>
      <c r="I81" s="11">
        <v>254742</v>
      </c>
      <c r="J81" s="11">
        <v>179928</v>
      </c>
      <c r="K81" s="11">
        <f t="shared" si="5"/>
        <v>74814</v>
      </c>
      <c r="L81" s="11">
        <v>3724</v>
      </c>
      <c r="M81" s="11">
        <v>0</v>
      </c>
      <c r="N81" s="11">
        <v>71090</v>
      </c>
      <c r="O81" s="1"/>
    </row>
    <row r="82" spans="1:15" ht="12.75">
      <c r="A82" s="6" t="s">
        <v>69</v>
      </c>
      <c r="B82" s="11">
        <v>947</v>
      </c>
      <c r="C82" s="11">
        <v>803</v>
      </c>
      <c r="D82" s="11">
        <f t="shared" si="4"/>
        <v>144</v>
      </c>
      <c r="E82" s="11">
        <v>30</v>
      </c>
      <c r="F82" s="11">
        <v>8</v>
      </c>
      <c r="G82" s="11">
        <v>106</v>
      </c>
      <c r="H82" s="11">
        <v>3</v>
      </c>
      <c r="I82" s="11">
        <v>149122</v>
      </c>
      <c r="J82" s="11">
        <v>137142</v>
      </c>
      <c r="K82" s="11">
        <f t="shared" si="5"/>
        <v>11980</v>
      </c>
      <c r="L82" s="11">
        <v>2639</v>
      </c>
      <c r="M82" s="11">
        <v>120</v>
      </c>
      <c r="N82" s="11">
        <v>9221</v>
      </c>
      <c r="O82" s="1"/>
    </row>
    <row r="83" spans="1:15" ht="12.75">
      <c r="A83" s="6" t="s">
        <v>72</v>
      </c>
      <c r="B83" s="11">
        <v>1299</v>
      </c>
      <c r="C83" s="11">
        <v>956</v>
      </c>
      <c r="D83" s="11">
        <f t="shared" si="4"/>
        <v>343</v>
      </c>
      <c r="E83" s="11">
        <v>32</v>
      </c>
      <c r="F83" s="11">
        <v>31</v>
      </c>
      <c r="G83" s="11">
        <v>280</v>
      </c>
      <c r="H83" s="11">
        <v>24</v>
      </c>
      <c r="I83" s="11">
        <v>206305</v>
      </c>
      <c r="J83" s="11">
        <v>168884</v>
      </c>
      <c r="K83" s="11">
        <f t="shared" si="5"/>
        <v>37421</v>
      </c>
      <c r="L83" s="11">
        <v>2503</v>
      </c>
      <c r="M83" s="11">
        <v>1305</v>
      </c>
      <c r="N83" s="11">
        <v>33613</v>
      </c>
      <c r="O83" s="1"/>
    </row>
    <row r="84" spans="1:15" ht="12.75">
      <c r="A84" s="6" t="s">
        <v>73</v>
      </c>
      <c r="B84" s="11">
        <v>1375</v>
      </c>
      <c r="C84" s="11">
        <v>591</v>
      </c>
      <c r="D84" s="11">
        <f t="shared" si="4"/>
        <v>784</v>
      </c>
      <c r="E84" s="11">
        <v>22</v>
      </c>
      <c r="F84" s="11">
        <v>11</v>
      </c>
      <c r="G84" s="11">
        <v>751</v>
      </c>
      <c r="H84" s="11">
        <v>25</v>
      </c>
      <c r="I84" s="11">
        <v>160124</v>
      </c>
      <c r="J84" s="11">
        <v>94583</v>
      </c>
      <c r="K84" s="11">
        <f t="shared" si="5"/>
        <v>65541</v>
      </c>
      <c r="L84" s="11">
        <v>1912</v>
      </c>
      <c r="M84" s="11">
        <v>429</v>
      </c>
      <c r="N84" s="11">
        <v>63200</v>
      </c>
      <c r="O84" s="1"/>
    </row>
    <row r="85" spans="1:15" ht="12.75">
      <c r="A85" s="6" t="s">
        <v>74</v>
      </c>
      <c r="B85" s="11">
        <v>1223</v>
      </c>
      <c r="C85" s="11">
        <v>654</v>
      </c>
      <c r="D85" s="11">
        <f t="shared" si="4"/>
        <v>569</v>
      </c>
      <c r="E85" s="11">
        <v>40</v>
      </c>
      <c r="F85" s="11">
        <v>4</v>
      </c>
      <c r="G85" s="11">
        <v>525</v>
      </c>
      <c r="H85" s="11">
        <v>28</v>
      </c>
      <c r="I85" s="11">
        <v>172639</v>
      </c>
      <c r="J85" s="11">
        <v>118024</v>
      </c>
      <c r="K85" s="11">
        <f t="shared" si="5"/>
        <v>54615</v>
      </c>
      <c r="L85" s="11">
        <v>3554</v>
      </c>
      <c r="M85" s="11">
        <v>412</v>
      </c>
      <c r="N85" s="11">
        <v>50649</v>
      </c>
      <c r="O85" s="1"/>
    </row>
    <row r="86" spans="1:15" ht="12.75">
      <c r="A86" s="6" t="s">
        <v>75</v>
      </c>
      <c r="B86" s="11">
        <v>1534</v>
      </c>
      <c r="C86" s="11">
        <v>855</v>
      </c>
      <c r="D86" s="11">
        <f t="shared" si="4"/>
        <v>679</v>
      </c>
      <c r="E86" s="11">
        <v>32</v>
      </c>
      <c r="F86" s="11">
        <v>63</v>
      </c>
      <c r="G86" s="11">
        <v>584</v>
      </c>
      <c r="H86" s="11">
        <v>12</v>
      </c>
      <c r="I86" s="11">
        <v>211317</v>
      </c>
      <c r="J86" s="11">
        <v>145523</v>
      </c>
      <c r="K86" s="11">
        <f t="shared" si="5"/>
        <v>65794</v>
      </c>
      <c r="L86" s="11">
        <v>2854</v>
      </c>
      <c r="M86" s="11">
        <v>6490</v>
      </c>
      <c r="N86" s="11">
        <v>56450</v>
      </c>
      <c r="O86" s="1"/>
    </row>
    <row r="87" spans="1:15" ht="12.75">
      <c r="A87" s="6" t="s">
        <v>76</v>
      </c>
      <c r="B87" s="11">
        <v>1497</v>
      </c>
      <c r="C87" s="11">
        <v>759</v>
      </c>
      <c r="D87" s="11">
        <f aca="true" t="shared" si="6" ref="D87:D112">SUM(E87:G87)</f>
        <v>738</v>
      </c>
      <c r="E87" s="11">
        <v>50</v>
      </c>
      <c r="F87" s="11">
        <v>0</v>
      </c>
      <c r="G87" s="11">
        <v>688</v>
      </c>
      <c r="H87" s="11">
        <v>27</v>
      </c>
      <c r="I87" s="11">
        <v>211133</v>
      </c>
      <c r="J87" s="11">
        <v>128360</v>
      </c>
      <c r="K87" s="11">
        <f t="shared" si="5"/>
        <v>82773</v>
      </c>
      <c r="L87" s="11">
        <v>4485</v>
      </c>
      <c r="M87" s="11">
        <v>0</v>
      </c>
      <c r="N87" s="11">
        <v>78288</v>
      </c>
      <c r="O87" s="1"/>
    </row>
    <row r="88" spans="1:15" ht="12.75">
      <c r="A88" s="6" t="s">
        <v>78</v>
      </c>
      <c r="B88" s="11">
        <v>1502</v>
      </c>
      <c r="C88" s="11">
        <v>864</v>
      </c>
      <c r="D88" s="11">
        <f t="shared" si="6"/>
        <v>638</v>
      </c>
      <c r="E88" s="11">
        <v>20</v>
      </c>
      <c r="F88" s="11">
        <v>11</v>
      </c>
      <c r="G88" s="11">
        <v>607</v>
      </c>
      <c r="H88" s="11">
        <v>20</v>
      </c>
      <c r="I88" s="11">
        <v>204229</v>
      </c>
      <c r="J88" s="11">
        <v>140566</v>
      </c>
      <c r="K88" s="11">
        <f t="shared" si="5"/>
        <v>63663</v>
      </c>
      <c r="L88" s="11">
        <v>1539</v>
      </c>
      <c r="M88" s="11">
        <v>1147</v>
      </c>
      <c r="N88" s="11">
        <v>60977</v>
      </c>
      <c r="O88" s="1"/>
    </row>
    <row r="89" spans="1:15" ht="12.75">
      <c r="A89" s="6" t="s">
        <v>79</v>
      </c>
      <c r="B89" s="11">
        <v>1117</v>
      </c>
      <c r="C89" s="11">
        <v>1027</v>
      </c>
      <c r="D89" s="11">
        <f t="shared" si="6"/>
        <v>90</v>
      </c>
      <c r="E89" s="11">
        <v>20</v>
      </c>
      <c r="F89" s="11">
        <v>0</v>
      </c>
      <c r="G89" s="11">
        <v>70</v>
      </c>
      <c r="H89" s="11">
        <v>6</v>
      </c>
      <c r="I89" s="11">
        <v>193788</v>
      </c>
      <c r="J89" s="11">
        <v>183378</v>
      </c>
      <c r="K89" s="11">
        <f t="shared" si="5"/>
        <v>10410</v>
      </c>
      <c r="L89" s="11">
        <v>2603</v>
      </c>
      <c r="M89" s="11">
        <v>0</v>
      </c>
      <c r="N89" s="11">
        <v>7807</v>
      </c>
      <c r="O89" s="1"/>
    </row>
    <row r="90" spans="1:15" ht="12.75">
      <c r="A90" s="6" t="s">
        <v>80</v>
      </c>
      <c r="B90" s="11">
        <v>1574</v>
      </c>
      <c r="C90" s="11">
        <v>827</v>
      </c>
      <c r="D90" s="11">
        <f t="shared" si="6"/>
        <v>747</v>
      </c>
      <c r="E90" s="11">
        <v>110</v>
      </c>
      <c r="F90" s="11">
        <v>18</v>
      </c>
      <c r="G90" s="11">
        <v>619</v>
      </c>
      <c r="H90" s="11">
        <v>17</v>
      </c>
      <c r="I90" s="11">
        <v>188972</v>
      </c>
      <c r="J90" s="11">
        <v>142451</v>
      </c>
      <c r="K90" s="11">
        <f t="shared" si="5"/>
        <v>46521</v>
      </c>
      <c r="L90" s="11">
        <v>8525</v>
      </c>
      <c r="M90" s="11">
        <v>1448</v>
      </c>
      <c r="N90" s="11">
        <v>36548</v>
      </c>
      <c r="O90" s="1"/>
    </row>
    <row r="91" spans="1:15" ht="12.75">
      <c r="A91" s="6" t="s">
        <v>81</v>
      </c>
      <c r="B91" s="11">
        <v>1089</v>
      </c>
      <c r="C91" s="11">
        <v>690</v>
      </c>
      <c r="D91" s="11">
        <f t="shared" si="6"/>
        <v>399</v>
      </c>
      <c r="E91" s="11">
        <v>20</v>
      </c>
      <c r="F91" s="11">
        <v>0</v>
      </c>
      <c r="G91" s="11">
        <v>379</v>
      </c>
      <c r="H91" s="11">
        <v>15</v>
      </c>
      <c r="I91" s="11">
        <v>148950</v>
      </c>
      <c r="J91" s="11">
        <v>120466</v>
      </c>
      <c r="K91" s="11">
        <f t="shared" si="5"/>
        <v>28484</v>
      </c>
      <c r="L91" s="11">
        <v>3135</v>
      </c>
      <c r="M91" s="11">
        <v>0</v>
      </c>
      <c r="N91" s="11">
        <v>25349</v>
      </c>
      <c r="O91" s="1"/>
    </row>
    <row r="92" spans="1:15" ht="12.75">
      <c r="A92" s="6" t="s">
        <v>82</v>
      </c>
      <c r="B92" s="11">
        <v>1094</v>
      </c>
      <c r="C92" s="11">
        <v>766</v>
      </c>
      <c r="D92" s="11">
        <f t="shared" si="6"/>
        <v>328</v>
      </c>
      <c r="E92" s="11">
        <v>12</v>
      </c>
      <c r="F92" s="11">
        <v>11</v>
      </c>
      <c r="G92" s="11">
        <v>305</v>
      </c>
      <c r="H92" s="11">
        <v>7</v>
      </c>
      <c r="I92" s="11">
        <v>189786</v>
      </c>
      <c r="J92" s="11">
        <v>123399</v>
      </c>
      <c r="K92" s="11">
        <f t="shared" si="5"/>
        <v>66387</v>
      </c>
      <c r="L92" s="11">
        <v>1701</v>
      </c>
      <c r="M92" s="11">
        <v>1077</v>
      </c>
      <c r="N92" s="11">
        <v>63609</v>
      </c>
      <c r="O92" s="1"/>
    </row>
    <row r="93" spans="1:15" ht="12.75">
      <c r="A93" s="6" t="s">
        <v>83</v>
      </c>
      <c r="B93" s="11">
        <v>1318</v>
      </c>
      <c r="C93" s="11">
        <v>598</v>
      </c>
      <c r="D93" s="11">
        <f t="shared" si="6"/>
        <v>720</v>
      </c>
      <c r="E93" s="11">
        <v>14</v>
      </c>
      <c r="F93" s="11">
        <v>0</v>
      </c>
      <c r="G93" s="11">
        <v>706</v>
      </c>
      <c r="H93" s="11">
        <v>32</v>
      </c>
      <c r="I93" s="11">
        <v>151163</v>
      </c>
      <c r="J93" s="11">
        <v>112415</v>
      </c>
      <c r="K93" s="11">
        <f t="shared" si="5"/>
        <v>38748</v>
      </c>
      <c r="L93" s="11">
        <v>2227</v>
      </c>
      <c r="M93" s="11">
        <v>0</v>
      </c>
      <c r="N93" s="11">
        <v>36521</v>
      </c>
      <c r="O93" s="1"/>
    </row>
    <row r="94" spans="1:15" ht="12.75">
      <c r="A94" s="6" t="s">
        <v>84</v>
      </c>
      <c r="B94" s="11">
        <v>830</v>
      </c>
      <c r="C94" s="11">
        <v>702</v>
      </c>
      <c r="D94" s="11">
        <f t="shared" si="6"/>
        <v>128</v>
      </c>
      <c r="E94" s="11">
        <v>18</v>
      </c>
      <c r="F94" s="11">
        <v>4</v>
      </c>
      <c r="G94" s="11">
        <v>106</v>
      </c>
      <c r="H94" s="11">
        <v>2</v>
      </c>
      <c r="I94" s="11">
        <v>134723</v>
      </c>
      <c r="J94" s="11">
        <v>123987</v>
      </c>
      <c r="K94" s="11">
        <f t="shared" si="5"/>
        <v>10736</v>
      </c>
      <c r="L94" s="11">
        <v>2151</v>
      </c>
      <c r="M94" s="11">
        <v>110</v>
      </c>
      <c r="N94" s="11">
        <v>8475</v>
      </c>
      <c r="O94" s="1"/>
    </row>
    <row r="95" spans="1:15" ht="12.75">
      <c r="A95" s="6" t="s">
        <v>85</v>
      </c>
      <c r="B95" s="11">
        <v>815</v>
      </c>
      <c r="C95" s="11">
        <v>508</v>
      </c>
      <c r="D95" s="11">
        <f t="shared" si="6"/>
        <v>307</v>
      </c>
      <c r="E95" s="11">
        <v>16</v>
      </c>
      <c r="F95" s="11">
        <v>0</v>
      </c>
      <c r="G95" s="11">
        <v>291</v>
      </c>
      <c r="H95" s="11">
        <v>3</v>
      </c>
      <c r="I95" s="11">
        <v>120743</v>
      </c>
      <c r="J95" s="11">
        <v>95984</v>
      </c>
      <c r="K95" s="11">
        <f t="shared" si="5"/>
        <v>24759</v>
      </c>
      <c r="L95" s="11">
        <v>2212</v>
      </c>
      <c r="M95" s="11">
        <v>0</v>
      </c>
      <c r="N95" s="11">
        <v>22547</v>
      </c>
      <c r="O95" s="1"/>
    </row>
    <row r="96" spans="1:15" ht="12.75">
      <c r="A96" s="6" t="s">
        <v>86</v>
      </c>
      <c r="B96" s="11">
        <v>713</v>
      </c>
      <c r="C96" s="11">
        <v>281</v>
      </c>
      <c r="D96" s="11">
        <f t="shared" si="6"/>
        <v>432</v>
      </c>
      <c r="E96" s="11">
        <v>0</v>
      </c>
      <c r="F96" s="11">
        <v>8</v>
      </c>
      <c r="G96" s="11">
        <v>424</v>
      </c>
      <c r="H96" s="11">
        <v>12</v>
      </c>
      <c r="I96" s="11">
        <v>83757</v>
      </c>
      <c r="J96" s="11">
        <v>54364</v>
      </c>
      <c r="K96" s="11">
        <f t="shared" si="5"/>
        <v>29393</v>
      </c>
      <c r="L96" s="11">
        <v>0</v>
      </c>
      <c r="M96" s="11">
        <v>898</v>
      </c>
      <c r="N96" s="11">
        <v>28495</v>
      </c>
      <c r="O96" s="1"/>
    </row>
    <row r="97" spans="1:15" ht="12.75">
      <c r="A97" s="6" t="s">
        <v>87</v>
      </c>
      <c r="B97" s="11">
        <v>1061</v>
      </c>
      <c r="C97" s="11">
        <v>326</v>
      </c>
      <c r="D97" s="11">
        <f t="shared" si="6"/>
        <v>735</v>
      </c>
      <c r="E97" s="11">
        <v>16</v>
      </c>
      <c r="F97" s="11">
        <v>21</v>
      </c>
      <c r="G97" s="11">
        <v>698</v>
      </c>
      <c r="H97" s="11">
        <v>23</v>
      </c>
      <c r="I97" s="11">
        <v>110150</v>
      </c>
      <c r="J97" s="11">
        <v>61471</v>
      </c>
      <c r="K97" s="11">
        <f t="shared" si="5"/>
        <v>48679</v>
      </c>
      <c r="L97" s="11">
        <v>1347</v>
      </c>
      <c r="M97" s="11">
        <v>3623</v>
      </c>
      <c r="N97" s="11">
        <v>43709</v>
      </c>
      <c r="O97" s="1"/>
    </row>
    <row r="98" spans="1:15" ht="12.75">
      <c r="A98" s="6" t="s">
        <v>88</v>
      </c>
      <c r="B98" s="11">
        <v>708</v>
      </c>
      <c r="C98" s="11">
        <v>467</v>
      </c>
      <c r="D98" s="11">
        <f t="shared" si="6"/>
        <v>241</v>
      </c>
      <c r="E98" s="11">
        <v>8</v>
      </c>
      <c r="F98" s="11">
        <v>0</v>
      </c>
      <c r="G98" s="11">
        <v>233</v>
      </c>
      <c r="H98" s="11">
        <v>7</v>
      </c>
      <c r="I98" s="11">
        <v>94229</v>
      </c>
      <c r="J98" s="11">
        <v>79394</v>
      </c>
      <c r="K98" s="11">
        <f t="shared" si="5"/>
        <v>14835</v>
      </c>
      <c r="L98" s="11">
        <v>1025</v>
      </c>
      <c r="M98" s="11">
        <v>0</v>
      </c>
      <c r="N98" s="11">
        <v>13810</v>
      </c>
      <c r="O98" s="1"/>
    </row>
    <row r="99" spans="1:15" ht="12.75">
      <c r="A99" s="6" t="s">
        <v>89</v>
      </c>
      <c r="B99" s="11">
        <v>688</v>
      </c>
      <c r="C99" s="11">
        <v>454</v>
      </c>
      <c r="D99" s="11">
        <f t="shared" si="6"/>
        <v>234</v>
      </c>
      <c r="E99" s="11">
        <v>2</v>
      </c>
      <c r="F99" s="11">
        <v>0</v>
      </c>
      <c r="G99" s="11">
        <v>232</v>
      </c>
      <c r="H99" s="11">
        <v>4</v>
      </c>
      <c r="I99" s="11">
        <v>94100</v>
      </c>
      <c r="J99" s="11">
        <v>71646</v>
      </c>
      <c r="K99" s="11">
        <f t="shared" si="5"/>
        <v>22454</v>
      </c>
      <c r="L99" s="11">
        <v>371</v>
      </c>
      <c r="M99" s="11">
        <v>0</v>
      </c>
      <c r="N99" s="11">
        <v>22083</v>
      </c>
      <c r="O99" s="1"/>
    </row>
    <row r="100" spans="1:15" ht="12.75">
      <c r="A100" s="6" t="s">
        <v>90</v>
      </c>
      <c r="B100" s="11">
        <v>785</v>
      </c>
      <c r="C100" s="11">
        <v>493</v>
      </c>
      <c r="D100" s="11">
        <f t="shared" si="6"/>
        <v>292</v>
      </c>
      <c r="E100" s="11">
        <v>8</v>
      </c>
      <c r="F100" s="11">
        <v>11</v>
      </c>
      <c r="G100" s="11">
        <v>273</v>
      </c>
      <c r="H100" s="11">
        <v>8</v>
      </c>
      <c r="I100" s="11">
        <v>94396</v>
      </c>
      <c r="J100" s="11">
        <v>80998</v>
      </c>
      <c r="K100" s="11">
        <f t="shared" si="5"/>
        <v>13398</v>
      </c>
      <c r="L100" s="11">
        <v>750</v>
      </c>
      <c r="M100" s="11">
        <v>825</v>
      </c>
      <c r="N100" s="11">
        <v>11823</v>
      </c>
      <c r="O100" s="1"/>
    </row>
    <row r="101" spans="1:15" ht="12.75">
      <c r="A101" s="6" t="s">
        <v>91</v>
      </c>
      <c r="B101" s="11">
        <v>938</v>
      </c>
      <c r="C101" s="11">
        <v>706</v>
      </c>
      <c r="D101" s="11">
        <f t="shared" si="6"/>
        <v>232</v>
      </c>
      <c r="E101" s="11">
        <v>4</v>
      </c>
      <c r="F101" s="11">
        <v>0</v>
      </c>
      <c r="G101" s="11">
        <v>228</v>
      </c>
      <c r="H101" s="11">
        <v>4</v>
      </c>
      <c r="I101" s="11">
        <v>128889</v>
      </c>
      <c r="J101" s="11">
        <v>114662</v>
      </c>
      <c r="K101" s="11">
        <f t="shared" si="5"/>
        <v>14227</v>
      </c>
      <c r="L101" s="11">
        <v>430</v>
      </c>
      <c r="M101" s="11">
        <v>0</v>
      </c>
      <c r="N101" s="11">
        <v>13797</v>
      </c>
      <c r="O101" s="1"/>
    </row>
    <row r="102" spans="1:15" ht="12.75">
      <c r="A102" s="6" t="s">
        <v>92</v>
      </c>
      <c r="B102" s="11">
        <v>522</v>
      </c>
      <c r="C102" s="11">
        <v>504</v>
      </c>
      <c r="D102" s="11">
        <f t="shared" si="6"/>
        <v>48</v>
      </c>
      <c r="E102" s="11">
        <v>2</v>
      </c>
      <c r="F102" s="11">
        <v>0</v>
      </c>
      <c r="G102" s="11">
        <v>46</v>
      </c>
      <c r="H102" s="11">
        <v>2</v>
      </c>
      <c r="I102" s="11">
        <v>86533</v>
      </c>
      <c r="J102" s="11">
        <v>81814</v>
      </c>
      <c r="K102" s="11">
        <f t="shared" si="5"/>
        <v>4719</v>
      </c>
      <c r="L102" s="11">
        <v>180</v>
      </c>
      <c r="M102" s="11">
        <v>0</v>
      </c>
      <c r="N102" s="11">
        <v>4539</v>
      </c>
      <c r="O102" s="1"/>
    </row>
    <row r="103" spans="1:15" ht="12.75">
      <c r="A103" s="6" t="s">
        <v>93</v>
      </c>
      <c r="B103" s="11">
        <v>1269</v>
      </c>
      <c r="C103" s="11">
        <v>760</v>
      </c>
      <c r="D103" s="11">
        <f t="shared" si="6"/>
        <v>509</v>
      </c>
      <c r="E103" s="11">
        <v>0</v>
      </c>
      <c r="F103" s="11">
        <v>0</v>
      </c>
      <c r="G103" s="11">
        <v>509</v>
      </c>
      <c r="H103" s="11">
        <v>14</v>
      </c>
      <c r="I103" s="11">
        <v>138449</v>
      </c>
      <c r="J103" s="11">
        <v>130988</v>
      </c>
      <c r="K103" s="11">
        <f t="shared" si="5"/>
        <v>7461</v>
      </c>
      <c r="L103" s="11">
        <v>0</v>
      </c>
      <c r="M103" s="11">
        <v>0</v>
      </c>
      <c r="N103" s="11">
        <v>7461</v>
      </c>
      <c r="O103" s="1"/>
    </row>
    <row r="104" spans="1:15" ht="12.75">
      <c r="A104" s="6" t="s">
        <v>94</v>
      </c>
      <c r="B104" s="11">
        <v>876</v>
      </c>
      <c r="C104" s="11">
        <v>861</v>
      </c>
      <c r="D104" s="11">
        <f t="shared" si="6"/>
        <v>15</v>
      </c>
      <c r="E104" s="11">
        <v>0</v>
      </c>
      <c r="F104" s="11">
        <v>0</v>
      </c>
      <c r="G104" s="11">
        <v>15</v>
      </c>
      <c r="H104" s="11">
        <v>2</v>
      </c>
      <c r="I104" s="11">
        <v>129042</v>
      </c>
      <c r="J104" s="11">
        <v>128651</v>
      </c>
      <c r="K104" s="11">
        <f t="shared" si="5"/>
        <v>391</v>
      </c>
      <c r="L104" s="11">
        <v>0</v>
      </c>
      <c r="M104" s="11">
        <v>0</v>
      </c>
      <c r="N104" s="11">
        <v>391</v>
      </c>
      <c r="O104" s="1"/>
    </row>
    <row r="105" spans="1:15" ht="12.75">
      <c r="A105" s="6" t="s">
        <v>95</v>
      </c>
      <c r="B105" s="11">
        <v>745</v>
      </c>
      <c r="C105" s="11">
        <v>733</v>
      </c>
      <c r="D105" s="11">
        <f t="shared" si="6"/>
        <v>12</v>
      </c>
      <c r="E105" s="11">
        <v>0</v>
      </c>
      <c r="F105" s="11">
        <v>0</v>
      </c>
      <c r="G105" s="11">
        <v>12</v>
      </c>
      <c r="H105" s="11">
        <v>1</v>
      </c>
      <c r="I105" s="11">
        <v>133379</v>
      </c>
      <c r="J105" s="11">
        <v>132660</v>
      </c>
      <c r="K105" s="11">
        <f t="shared" si="5"/>
        <v>719</v>
      </c>
      <c r="L105" s="6">
        <v>0</v>
      </c>
      <c r="M105" s="6">
        <v>0</v>
      </c>
      <c r="N105" s="6">
        <v>719</v>
      </c>
      <c r="O105" s="1"/>
    </row>
    <row r="106" spans="1:15" ht="12.75">
      <c r="A106" s="6" t="s">
        <v>96</v>
      </c>
      <c r="B106" s="11">
        <v>591</v>
      </c>
      <c r="C106" s="11">
        <v>549</v>
      </c>
      <c r="D106" s="11">
        <f t="shared" si="6"/>
        <v>42</v>
      </c>
      <c r="E106" s="11">
        <v>10</v>
      </c>
      <c r="F106" s="11">
        <v>0</v>
      </c>
      <c r="G106" s="11">
        <v>32</v>
      </c>
      <c r="H106" s="11">
        <v>2</v>
      </c>
      <c r="I106" s="11">
        <v>98018</v>
      </c>
      <c r="J106" s="11">
        <v>93699</v>
      </c>
      <c r="K106" s="11">
        <f t="shared" si="5"/>
        <v>4319</v>
      </c>
      <c r="L106" s="11">
        <v>969</v>
      </c>
      <c r="M106" s="11">
        <v>0</v>
      </c>
      <c r="N106" s="11">
        <v>3350</v>
      </c>
      <c r="O106" s="1"/>
    </row>
    <row r="107" spans="1:15" ht="12.75">
      <c r="A107" s="6" t="s">
        <v>97</v>
      </c>
      <c r="B107" s="11">
        <v>476</v>
      </c>
      <c r="C107" s="11">
        <v>469</v>
      </c>
      <c r="D107" s="11">
        <f t="shared" si="6"/>
        <v>7</v>
      </c>
      <c r="E107" s="11">
        <v>0</v>
      </c>
      <c r="F107" s="11">
        <v>0</v>
      </c>
      <c r="G107" s="11">
        <v>7</v>
      </c>
      <c r="H107" s="11">
        <v>1</v>
      </c>
      <c r="I107" s="11">
        <v>81160</v>
      </c>
      <c r="J107" s="11">
        <v>80740</v>
      </c>
      <c r="K107" s="11">
        <f t="shared" si="5"/>
        <v>420</v>
      </c>
      <c r="L107" s="11">
        <v>0</v>
      </c>
      <c r="M107" s="11">
        <v>0</v>
      </c>
      <c r="N107" s="11">
        <v>420</v>
      </c>
      <c r="O107" s="1"/>
    </row>
    <row r="108" spans="1:15" ht="12.75">
      <c r="A108" s="6" t="s">
        <v>98</v>
      </c>
      <c r="B108" s="11">
        <v>626</v>
      </c>
      <c r="C108" s="11">
        <v>374</v>
      </c>
      <c r="D108" s="11">
        <f t="shared" si="6"/>
        <v>252</v>
      </c>
      <c r="E108" s="11">
        <v>0</v>
      </c>
      <c r="F108" s="11">
        <v>0</v>
      </c>
      <c r="G108" s="11">
        <v>252</v>
      </c>
      <c r="H108" s="11">
        <v>11</v>
      </c>
      <c r="I108" s="11">
        <v>87747</v>
      </c>
      <c r="J108" s="11">
        <v>71351</v>
      </c>
      <c r="K108" s="11">
        <f t="shared" si="5"/>
        <v>16396</v>
      </c>
      <c r="L108" s="11">
        <v>0</v>
      </c>
      <c r="M108" s="11">
        <v>0</v>
      </c>
      <c r="N108" s="11">
        <v>16396</v>
      </c>
      <c r="O108" s="1"/>
    </row>
    <row r="109" spans="1:15" ht="12.75">
      <c r="A109" s="6" t="s">
        <v>99</v>
      </c>
      <c r="B109" s="11">
        <v>514</v>
      </c>
      <c r="C109" s="11">
        <v>487</v>
      </c>
      <c r="D109" s="11">
        <f t="shared" si="6"/>
        <v>27</v>
      </c>
      <c r="E109" s="11">
        <v>0</v>
      </c>
      <c r="F109" s="11">
        <v>0</v>
      </c>
      <c r="G109" s="11">
        <v>27</v>
      </c>
      <c r="H109" s="11">
        <v>4</v>
      </c>
      <c r="I109" s="11">
        <v>92508</v>
      </c>
      <c r="J109" s="11">
        <v>91024</v>
      </c>
      <c r="K109" s="11">
        <f t="shared" si="5"/>
        <v>1484</v>
      </c>
      <c r="L109" s="11">
        <v>0</v>
      </c>
      <c r="M109" s="11">
        <v>0</v>
      </c>
      <c r="N109" s="11">
        <v>1484</v>
      </c>
      <c r="O109" s="1"/>
    </row>
    <row r="110" spans="1:14" ht="12.75">
      <c r="A110" s="6" t="s">
        <v>100</v>
      </c>
      <c r="B110" s="11">
        <v>441</v>
      </c>
      <c r="C110" s="11">
        <v>422</v>
      </c>
      <c r="D110" s="11">
        <f t="shared" si="6"/>
        <v>19</v>
      </c>
      <c r="E110" s="11">
        <v>0</v>
      </c>
      <c r="F110" s="11">
        <v>0</v>
      </c>
      <c r="G110" s="11">
        <v>19</v>
      </c>
      <c r="H110" s="11">
        <v>3</v>
      </c>
      <c r="I110" s="11">
        <v>76229</v>
      </c>
      <c r="J110" s="11">
        <v>75329</v>
      </c>
      <c r="K110" s="11">
        <f t="shared" si="5"/>
        <v>900</v>
      </c>
      <c r="L110" s="11">
        <v>0</v>
      </c>
      <c r="M110" s="11">
        <v>0</v>
      </c>
      <c r="N110" s="11">
        <v>900</v>
      </c>
    </row>
    <row r="111" spans="1:14" ht="12.75">
      <c r="A111" s="6" t="s">
        <v>221</v>
      </c>
      <c r="B111" s="11">
        <v>581</v>
      </c>
      <c r="C111" s="11">
        <v>570</v>
      </c>
      <c r="D111" s="11">
        <f t="shared" si="6"/>
        <v>11</v>
      </c>
      <c r="E111" s="11">
        <v>2</v>
      </c>
      <c r="F111" s="11">
        <v>0</v>
      </c>
      <c r="G111" s="11">
        <v>9</v>
      </c>
      <c r="H111" s="11">
        <v>1</v>
      </c>
      <c r="I111" s="11">
        <v>104695</v>
      </c>
      <c r="J111" s="11">
        <v>103805</v>
      </c>
      <c r="K111" s="11">
        <f t="shared" si="5"/>
        <v>890</v>
      </c>
      <c r="L111" s="11">
        <v>350</v>
      </c>
      <c r="M111" s="11">
        <v>0</v>
      </c>
      <c r="N111" s="11">
        <v>540</v>
      </c>
    </row>
    <row r="112" spans="1:14" ht="12.75">
      <c r="A112" s="6" t="s">
        <v>222</v>
      </c>
      <c r="B112" s="11">
        <v>1011</v>
      </c>
      <c r="C112" s="11">
        <v>781</v>
      </c>
      <c r="D112" s="11">
        <f t="shared" si="6"/>
        <v>230</v>
      </c>
      <c r="E112" s="11">
        <v>0</v>
      </c>
      <c r="F112" s="11">
        <v>126</v>
      </c>
      <c r="G112" s="11">
        <v>104</v>
      </c>
      <c r="H112" s="11">
        <v>2</v>
      </c>
      <c r="I112" s="11">
        <v>140205</v>
      </c>
      <c r="J112" s="11">
        <v>116841</v>
      </c>
      <c r="K112" s="11">
        <f t="shared" si="5"/>
        <v>23364</v>
      </c>
      <c r="L112" s="11">
        <v>0</v>
      </c>
      <c r="M112" s="11">
        <v>20906</v>
      </c>
      <c r="N112" s="11">
        <v>2458</v>
      </c>
    </row>
    <row r="113" spans="1:14" ht="12.75">
      <c r="A113" s="6" t="s">
        <v>223</v>
      </c>
      <c r="B113" s="11">
        <v>830</v>
      </c>
      <c r="C113" s="11">
        <v>654</v>
      </c>
      <c r="D113" s="11">
        <f aca="true" t="shared" si="7" ref="D113:D148">SUM(E113:G113)</f>
        <v>176</v>
      </c>
      <c r="E113" s="11">
        <v>0</v>
      </c>
      <c r="F113" s="11">
        <v>4</v>
      </c>
      <c r="G113" s="11">
        <v>172</v>
      </c>
      <c r="H113" s="11">
        <v>2</v>
      </c>
      <c r="I113" s="11">
        <v>149787</v>
      </c>
      <c r="J113" s="11">
        <v>113686</v>
      </c>
      <c r="K113" s="11">
        <f aca="true" t="shared" si="8" ref="K113:K148">SUM(L113:N113)</f>
        <v>36101</v>
      </c>
      <c r="L113" s="11">
        <v>0</v>
      </c>
      <c r="M113" s="11">
        <v>269</v>
      </c>
      <c r="N113" s="11">
        <v>35832</v>
      </c>
    </row>
    <row r="114" spans="1:14" ht="12.75">
      <c r="A114" s="6" t="s">
        <v>226</v>
      </c>
      <c r="B114" s="11">
        <v>671</v>
      </c>
      <c r="C114" s="11">
        <v>538</v>
      </c>
      <c r="D114" s="11">
        <f t="shared" si="7"/>
        <v>133</v>
      </c>
      <c r="E114" s="11">
        <v>0</v>
      </c>
      <c r="F114" s="11">
        <v>0</v>
      </c>
      <c r="G114" s="11">
        <v>133</v>
      </c>
      <c r="H114" s="11">
        <v>7</v>
      </c>
      <c r="I114" s="11">
        <v>139572</v>
      </c>
      <c r="J114" s="11">
        <v>90563</v>
      </c>
      <c r="K114" s="11">
        <f t="shared" si="8"/>
        <v>49009</v>
      </c>
      <c r="L114" s="11">
        <v>0</v>
      </c>
      <c r="M114" s="11">
        <v>0</v>
      </c>
      <c r="N114" s="11">
        <v>49009</v>
      </c>
    </row>
    <row r="115" spans="1:14" ht="12.75">
      <c r="A115" s="6" t="s">
        <v>227</v>
      </c>
      <c r="B115" s="11">
        <v>607</v>
      </c>
      <c r="C115" s="11">
        <v>530</v>
      </c>
      <c r="D115" s="11">
        <f t="shared" si="7"/>
        <v>77</v>
      </c>
      <c r="E115" s="11"/>
      <c r="F115" s="11">
        <v>4</v>
      </c>
      <c r="G115" s="11">
        <v>73</v>
      </c>
      <c r="H115" s="11">
        <v>6</v>
      </c>
      <c r="I115" s="11">
        <v>103857</v>
      </c>
      <c r="J115" s="11">
        <v>97935</v>
      </c>
      <c r="K115" s="11">
        <f t="shared" si="8"/>
        <v>5922</v>
      </c>
      <c r="L115" s="11"/>
      <c r="M115" s="11">
        <v>679</v>
      </c>
      <c r="N115" s="11">
        <v>5243</v>
      </c>
    </row>
    <row r="116" spans="1:14" ht="12.75">
      <c r="A116" s="6" t="s">
        <v>228</v>
      </c>
      <c r="B116" s="11">
        <v>538</v>
      </c>
      <c r="C116" s="11">
        <v>518</v>
      </c>
      <c r="D116" s="11">
        <f t="shared" si="7"/>
        <v>20</v>
      </c>
      <c r="E116" s="11">
        <v>0</v>
      </c>
      <c r="F116" s="11">
        <v>0</v>
      </c>
      <c r="G116" s="11">
        <v>20</v>
      </c>
      <c r="H116" s="11">
        <v>3</v>
      </c>
      <c r="I116" s="11">
        <v>89872</v>
      </c>
      <c r="J116" s="11">
        <v>88750</v>
      </c>
      <c r="K116" s="11">
        <f t="shared" si="8"/>
        <v>1122</v>
      </c>
      <c r="L116" s="11">
        <v>0</v>
      </c>
      <c r="M116" s="11">
        <v>0</v>
      </c>
      <c r="N116" s="11">
        <v>1122</v>
      </c>
    </row>
    <row r="117" spans="1:14" ht="12.75">
      <c r="A117" s="6" t="s">
        <v>229</v>
      </c>
      <c r="B117" s="11">
        <v>669</v>
      </c>
      <c r="C117" s="11">
        <v>479</v>
      </c>
      <c r="D117" s="11">
        <f t="shared" si="7"/>
        <v>190</v>
      </c>
      <c r="E117" s="11">
        <v>2</v>
      </c>
      <c r="F117" s="11">
        <v>0</v>
      </c>
      <c r="G117" s="11">
        <v>188</v>
      </c>
      <c r="H117" s="11">
        <v>5</v>
      </c>
      <c r="I117" s="11">
        <v>98371</v>
      </c>
      <c r="J117" s="11">
        <v>79789</v>
      </c>
      <c r="K117" s="11">
        <f t="shared" si="8"/>
        <v>18582</v>
      </c>
      <c r="L117" s="11">
        <v>186</v>
      </c>
      <c r="M117" s="11">
        <v>0</v>
      </c>
      <c r="N117" s="11">
        <v>18396</v>
      </c>
    </row>
    <row r="118" spans="1:14" ht="12.75">
      <c r="A118" s="6" t="s">
        <v>230</v>
      </c>
      <c r="B118" s="11">
        <v>469</v>
      </c>
      <c r="C118" s="11">
        <v>443</v>
      </c>
      <c r="D118" s="11">
        <f t="shared" si="7"/>
        <v>26</v>
      </c>
      <c r="E118" s="11">
        <v>2</v>
      </c>
      <c r="F118" s="11">
        <v>0</v>
      </c>
      <c r="G118" s="11">
        <v>24</v>
      </c>
      <c r="H118" s="11">
        <v>4</v>
      </c>
      <c r="I118" s="11">
        <v>94419</v>
      </c>
      <c r="J118" s="11">
        <v>93038</v>
      </c>
      <c r="K118" s="11">
        <f t="shared" si="8"/>
        <v>1381</v>
      </c>
      <c r="L118" s="11">
        <v>150</v>
      </c>
      <c r="M118" s="11">
        <v>0</v>
      </c>
      <c r="N118" s="11">
        <v>1231</v>
      </c>
    </row>
    <row r="119" spans="1:14" ht="12.75">
      <c r="A119" s="6" t="s">
        <v>231</v>
      </c>
      <c r="B119" s="11">
        <v>384</v>
      </c>
      <c r="C119" s="11">
        <v>375</v>
      </c>
      <c r="D119" s="11">
        <f t="shared" si="7"/>
        <v>9</v>
      </c>
      <c r="E119" s="11">
        <v>0</v>
      </c>
      <c r="F119" s="11">
        <v>3</v>
      </c>
      <c r="G119" s="11">
        <v>6</v>
      </c>
      <c r="H119" s="11">
        <v>1</v>
      </c>
      <c r="I119" s="11">
        <v>67904</v>
      </c>
      <c r="J119" s="11">
        <v>67292</v>
      </c>
      <c r="K119" s="11">
        <f t="shared" si="8"/>
        <v>612</v>
      </c>
      <c r="L119" s="11">
        <v>0</v>
      </c>
      <c r="M119" s="11">
        <v>252</v>
      </c>
      <c r="N119" s="11">
        <v>360</v>
      </c>
    </row>
    <row r="120" spans="1:14" ht="12.75">
      <c r="A120" s="6" t="s">
        <v>232</v>
      </c>
      <c r="B120" s="11">
        <v>546</v>
      </c>
      <c r="C120" s="11">
        <v>346</v>
      </c>
      <c r="D120" s="11">
        <f t="shared" si="7"/>
        <v>200</v>
      </c>
      <c r="E120" s="11">
        <v>12</v>
      </c>
      <c r="F120" s="11">
        <v>27</v>
      </c>
      <c r="G120" s="11">
        <v>161</v>
      </c>
      <c r="H120" s="11">
        <v>6</v>
      </c>
      <c r="I120" s="11">
        <v>81684</v>
      </c>
      <c r="J120" s="11">
        <v>68309</v>
      </c>
      <c r="K120" s="11">
        <f t="shared" si="8"/>
        <v>13375</v>
      </c>
      <c r="L120" s="11">
        <v>1224</v>
      </c>
      <c r="M120" s="11">
        <v>1862</v>
      </c>
      <c r="N120" s="11">
        <v>10289</v>
      </c>
    </row>
    <row r="121" spans="1:14" ht="12.75">
      <c r="A121" s="6" t="s">
        <v>233</v>
      </c>
      <c r="B121" s="11">
        <v>823</v>
      </c>
      <c r="C121" s="11">
        <v>370</v>
      </c>
      <c r="D121" s="11">
        <f t="shared" si="7"/>
        <v>453</v>
      </c>
      <c r="E121" s="11">
        <v>0</v>
      </c>
      <c r="F121" s="11">
        <v>124</v>
      </c>
      <c r="G121" s="11">
        <v>329</v>
      </c>
      <c r="H121" s="11">
        <v>5</v>
      </c>
      <c r="I121" s="11">
        <v>104555</v>
      </c>
      <c r="J121" s="11">
        <v>60640</v>
      </c>
      <c r="K121" s="11">
        <f t="shared" si="8"/>
        <v>43915</v>
      </c>
      <c r="L121" s="11">
        <v>0</v>
      </c>
      <c r="M121" s="11">
        <v>18204</v>
      </c>
      <c r="N121" s="11">
        <v>25711</v>
      </c>
    </row>
    <row r="122" spans="1:14" ht="12.75">
      <c r="A122" s="6" t="s">
        <v>234</v>
      </c>
      <c r="B122" s="11">
        <v>824</v>
      </c>
      <c r="C122" s="11">
        <v>408</v>
      </c>
      <c r="D122" s="11">
        <f t="shared" si="7"/>
        <v>416</v>
      </c>
      <c r="E122" s="11">
        <v>6</v>
      </c>
      <c r="F122" s="11">
        <v>0</v>
      </c>
      <c r="G122" s="11">
        <v>410</v>
      </c>
      <c r="H122" s="11">
        <v>14</v>
      </c>
      <c r="I122" s="11">
        <v>95530</v>
      </c>
      <c r="J122" s="11">
        <v>76175</v>
      </c>
      <c r="K122" s="11">
        <f t="shared" si="8"/>
        <v>19355</v>
      </c>
      <c r="L122" s="11">
        <v>708</v>
      </c>
      <c r="M122" s="11">
        <v>0</v>
      </c>
      <c r="N122" s="11">
        <v>18647</v>
      </c>
    </row>
    <row r="123" spans="1:256" ht="12.75">
      <c r="A123" s="6" t="s">
        <v>235</v>
      </c>
      <c r="B123" s="11">
        <v>482</v>
      </c>
      <c r="C123" s="11">
        <v>449</v>
      </c>
      <c r="D123" s="11">
        <f t="shared" si="7"/>
        <v>33</v>
      </c>
      <c r="E123" s="11">
        <v>4</v>
      </c>
      <c r="F123" s="11">
        <v>4</v>
      </c>
      <c r="G123" s="11">
        <v>25</v>
      </c>
      <c r="H123" s="11">
        <v>3</v>
      </c>
      <c r="I123" s="11">
        <v>80355</v>
      </c>
      <c r="J123" s="11">
        <v>76811</v>
      </c>
      <c r="K123" s="11">
        <f t="shared" si="8"/>
        <v>3544</v>
      </c>
      <c r="L123" s="11">
        <v>620</v>
      </c>
      <c r="M123" s="11">
        <v>550</v>
      </c>
      <c r="N123" s="11">
        <v>2374</v>
      </c>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pans="1:256" ht="12.75">
      <c r="A124" s="6" t="s">
        <v>236</v>
      </c>
      <c r="B124" s="11">
        <v>753</v>
      </c>
      <c r="C124" s="11">
        <v>697</v>
      </c>
      <c r="D124" s="11">
        <f t="shared" si="7"/>
        <v>56</v>
      </c>
      <c r="E124" s="11">
        <v>0</v>
      </c>
      <c r="F124" s="11">
        <v>16</v>
      </c>
      <c r="G124" s="11">
        <v>40</v>
      </c>
      <c r="H124" s="11">
        <v>4</v>
      </c>
      <c r="I124" s="11">
        <v>126470</v>
      </c>
      <c r="J124" s="11">
        <v>122121</v>
      </c>
      <c r="K124" s="11">
        <f t="shared" si="8"/>
        <v>4349</v>
      </c>
      <c r="L124" s="11">
        <v>0</v>
      </c>
      <c r="M124" s="11">
        <v>2200</v>
      </c>
      <c r="N124" s="11">
        <v>2149</v>
      </c>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spans="1:256" ht="12.75">
      <c r="A125" s="6" t="s">
        <v>237</v>
      </c>
      <c r="B125" s="11">
        <v>996</v>
      </c>
      <c r="C125" s="11">
        <v>672</v>
      </c>
      <c r="D125" s="11">
        <f t="shared" si="7"/>
        <v>324</v>
      </c>
      <c r="E125" s="11">
        <v>2</v>
      </c>
      <c r="F125" s="11">
        <v>0</v>
      </c>
      <c r="G125" s="11">
        <v>322</v>
      </c>
      <c r="H125" s="11">
        <v>24</v>
      </c>
      <c r="I125" s="11">
        <v>151353</v>
      </c>
      <c r="J125" s="11">
        <v>131457</v>
      </c>
      <c r="K125" s="11">
        <f t="shared" si="8"/>
        <v>19896</v>
      </c>
      <c r="L125" s="11">
        <v>150</v>
      </c>
      <c r="M125" s="11">
        <v>0</v>
      </c>
      <c r="N125" s="11">
        <v>19746</v>
      </c>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spans="1:256" ht="12.75">
      <c r="A126" s="6" t="s">
        <v>238</v>
      </c>
      <c r="B126" s="11">
        <v>808</v>
      </c>
      <c r="C126" s="11">
        <v>536</v>
      </c>
      <c r="D126" s="11">
        <f t="shared" si="7"/>
        <v>272</v>
      </c>
      <c r="E126" s="11">
        <v>2</v>
      </c>
      <c r="F126" s="11">
        <v>0</v>
      </c>
      <c r="G126" s="11">
        <v>270</v>
      </c>
      <c r="H126" s="11">
        <v>18</v>
      </c>
      <c r="I126" s="11">
        <v>115586</v>
      </c>
      <c r="J126" s="11">
        <v>96607</v>
      </c>
      <c r="K126" s="11">
        <f t="shared" si="8"/>
        <v>18979</v>
      </c>
      <c r="L126" s="11">
        <v>125</v>
      </c>
      <c r="M126" s="11">
        <v>0</v>
      </c>
      <c r="N126" s="11">
        <v>18854</v>
      </c>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spans="1:256" ht="12.75">
      <c r="A127" s="6" t="s">
        <v>239</v>
      </c>
      <c r="B127" s="11">
        <v>1641</v>
      </c>
      <c r="C127" s="11">
        <v>575</v>
      </c>
      <c r="D127" s="11">
        <f t="shared" si="7"/>
        <v>1066</v>
      </c>
      <c r="E127" s="11">
        <v>0</v>
      </c>
      <c r="F127" s="11">
        <v>4</v>
      </c>
      <c r="G127" s="11">
        <v>1062</v>
      </c>
      <c r="H127" s="11">
        <v>48</v>
      </c>
      <c r="I127" s="11">
        <v>170743</v>
      </c>
      <c r="J127" s="11">
        <v>95443</v>
      </c>
      <c r="K127" s="11">
        <f t="shared" si="8"/>
        <v>75100</v>
      </c>
      <c r="L127" s="11">
        <v>0</v>
      </c>
      <c r="M127" s="11">
        <v>321</v>
      </c>
      <c r="N127" s="11">
        <v>74779</v>
      </c>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spans="1:256" ht="12.75">
      <c r="A128" s="6" t="s">
        <v>240</v>
      </c>
      <c r="B128" s="11">
        <v>564</v>
      </c>
      <c r="C128" s="11">
        <v>393</v>
      </c>
      <c r="D128" s="11">
        <f t="shared" si="7"/>
        <v>171</v>
      </c>
      <c r="E128" s="11">
        <v>8</v>
      </c>
      <c r="F128" s="11">
        <v>3</v>
      </c>
      <c r="G128" s="11">
        <v>160</v>
      </c>
      <c r="H128" s="11">
        <v>20</v>
      </c>
      <c r="I128" s="11">
        <v>90866</v>
      </c>
      <c r="J128" s="11">
        <v>77989</v>
      </c>
      <c r="K128" s="11">
        <f t="shared" si="8"/>
        <v>12877</v>
      </c>
      <c r="L128" s="11">
        <v>1453</v>
      </c>
      <c r="M128" s="11">
        <v>422</v>
      </c>
      <c r="N128" s="11">
        <v>11002</v>
      </c>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spans="1:256" ht="12.75">
      <c r="A129" s="6" t="s">
        <v>241</v>
      </c>
      <c r="B129" s="11">
        <v>708</v>
      </c>
      <c r="C129" s="11">
        <v>544</v>
      </c>
      <c r="D129" s="11">
        <f t="shared" si="7"/>
        <v>164</v>
      </c>
      <c r="E129" s="11">
        <v>0</v>
      </c>
      <c r="F129" s="11">
        <v>20</v>
      </c>
      <c r="G129" s="11">
        <v>144</v>
      </c>
      <c r="H129" s="11">
        <v>14</v>
      </c>
      <c r="I129" s="11">
        <v>113159</v>
      </c>
      <c r="J129" s="11">
        <v>100895</v>
      </c>
      <c r="K129" s="11">
        <f t="shared" si="8"/>
        <v>12264</v>
      </c>
      <c r="L129" s="11">
        <v>0</v>
      </c>
      <c r="M129" s="11">
        <v>2570</v>
      </c>
      <c r="N129" s="11">
        <v>9694</v>
      </c>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spans="1:256" ht="12.75">
      <c r="A130" s="6" t="s">
        <v>242</v>
      </c>
      <c r="B130" s="11">
        <v>716</v>
      </c>
      <c r="C130" s="11">
        <v>600</v>
      </c>
      <c r="D130" s="11">
        <f t="shared" si="7"/>
        <v>116</v>
      </c>
      <c r="E130" s="11">
        <v>10</v>
      </c>
      <c r="F130" s="11">
        <v>3</v>
      </c>
      <c r="G130" s="11">
        <v>103</v>
      </c>
      <c r="H130" s="11">
        <v>12</v>
      </c>
      <c r="I130" s="11">
        <v>114947</v>
      </c>
      <c r="J130" s="11">
        <v>106953</v>
      </c>
      <c r="K130" s="11">
        <f t="shared" si="8"/>
        <v>7994</v>
      </c>
      <c r="L130" s="11">
        <v>832</v>
      </c>
      <c r="M130" s="11">
        <v>207</v>
      </c>
      <c r="N130" s="11">
        <v>6955</v>
      </c>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spans="1:256" ht="12.75">
      <c r="A131" s="6" t="s">
        <v>243</v>
      </c>
      <c r="B131" s="11">
        <v>618</v>
      </c>
      <c r="C131" s="11">
        <v>415</v>
      </c>
      <c r="D131" s="11">
        <f t="shared" si="7"/>
        <v>203</v>
      </c>
      <c r="E131" s="11">
        <v>18</v>
      </c>
      <c r="F131" s="11">
        <v>16</v>
      </c>
      <c r="G131" s="11">
        <v>169</v>
      </c>
      <c r="H131" s="11">
        <v>3</v>
      </c>
      <c r="I131" s="11">
        <v>95914</v>
      </c>
      <c r="J131" s="11">
        <v>84100</v>
      </c>
      <c r="K131" s="11">
        <f t="shared" si="8"/>
        <v>11814</v>
      </c>
      <c r="L131" s="11">
        <v>1403</v>
      </c>
      <c r="M131" s="11">
        <v>318</v>
      </c>
      <c r="N131" s="11">
        <v>10093</v>
      </c>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spans="1:256" ht="12.75">
      <c r="A132" s="6" t="s">
        <v>244</v>
      </c>
      <c r="B132" s="11">
        <v>1201</v>
      </c>
      <c r="C132" s="11">
        <v>441</v>
      </c>
      <c r="D132" s="11">
        <f t="shared" si="7"/>
        <v>760</v>
      </c>
      <c r="E132" s="11">
        <v>0</v>
      </c>
      <c r="F132" s="11">
        <v>0</v>
      </c>
      <c r="G132" s="11">
        <v>760</v>
      </c>
      <c r="H132" s="11">
        <v>35</v>
      </c>
      <c r="I132" s="11">
        <v>121122</v>
      </c>
      <c r="J132" s="11">
        <v>81741</v>
      </c>
      <c r="K132" s="11">
        <f t="shared" si="8"/>
        <v>39381</v>
      </c>
      <c r="L132" s="11">
        <v>0</v>
      </c>
      <c r="M132" s="11">
        <v>0</v>
      </c>
      <c r="N132" s="11">
        <v>39381</v>
      </c>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spans="1:256" ht="12.75">
      <c r="A133" s="6" t="s">
        <v>245</v>
      </c>
      <c r="B133" s="11">
        <v>933</v>
      </c>
      <c r="C133" s="11">
        <v>450</v>
      </c>
      <c r="D133" s="11">
        <f t="shared" si="7"/>
        <v>483</v>
      </c>
      <c r="E133" s="11">
        <v>6</v>
      </c>
      <c r="F133" s="11">
        <v>0</v>
      </c>
      <c r="G133" s="11">
        <v>477</v>
      </c>
      <c r="H133" s="11">
        <v>30</v>
      </c>
      <c r="I133" s="11">
        <v>106585</v>
      </c>
      <c r="J133" s="11">
        <v>77642</v>
      </c>
      <c r="K133" s="11">
        <f t="shared" si="8"/>
        <v>28943</v>
      </c>
      <c r="L133" s="11">
        <v>208</v>
      </c>
      <c r="M133" s="11">
        <v>0</v>
      </c>
      <c r="N133" s="11">
        <v>28735</v>
      </c>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spans="1:256" ht="12.75">
      <c r="A134" s="6" t="s">
        <v>246</v>
      </c>
      <c r="B134" s="11">
        <v>1105</v>
      </c>
      <c r="C134" s="11">
        <v>615</v>
      </c>
      <c r="D134" s="11">
        <f t="shared" si="7"/>
        <v>490</v>
      </c>
      <c r="E134" s="11">
        <v>8</v>
      </c>
      <c r="F134" s="11">
        <v>0</v>
      </c>
      <c r="G134" s="11">
        <v>482</v>
      </c>
      <c r="H134" s="11">
        <v>19</v>
      </c>
      <c r="I134" s="11">
        <v>151294</v>
      </c>
      <c r="J134" s="11">
        <v>114695</v>
      </c>
      <c r="K134" s="11">
        <f t="shared" si="8"/>
        <v>36599</v>
      </c>
      <c r="L134" s="11">
        <v>825</v>
      </c>
      <c r="M134" s="11">
        <v>0</v>
      </c>
      <c r="N134" s="11">
        <v>35774</v>
      </c>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spans="1:256" ht="12.75">
      <c r="A135" s="6" t="s">
        <v>247</v>
      </c>
      <c r="B135" s="11">
        <v>1366</v>
      </c>
      <c r="C135" s="11">
        <v>521</v>
      </c>
      <c r="D135" s="11">
        <f t="shared" si="7"/>
        <v>845</v>
      </c>
      <c r="E135" s="11">
        <v>10</v>
      </c>
      <c r="F135" s="11">
        <v>0</v>
      </c>
      <c r="G135" s="11">
        <v>835</v>
      </c>
      <c r="H135" s="11">
        <v>39</v>
      </c>
      <c r="I135" s="11">
        <v>139621</v>
      </c>
      <c r="J135" s="11">
        <v>93516</v>
      </c>
      <c r="K135" s="11">
        <f t="shared" si="8"/>
        <v>46105</v>
      </c>
      <c r="L135" s="11">
        <v>1325</v>
      </c>
      <c r="M135" s="11">
        <v>0</v>
      </c>
      <c r="N135" s="11">
        <v>44780</v>
      </c>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spans="1:256" ht="12.75">
      <c r="A136" s="6" t="s">
        <v>248</v>
      </c>
      <c r="B136" s="11">
        <v>1951</v>
      </c>
      <c r="C136" s="11">
        <v>641</v>
      </c>
      <c r="D136" s="11">
        <f t="shared" si="7"/>
        <v>1310</v>
      </c>
      <c r="E136" s="11">
        <v>16</v>
      </c>
      <c r="F136" s="11">
        <v>11</v>
      </c>
      <c r="G136" s="11">
        <v>1283</v>
      </c>
      <c r="H136" s="11">
        <v>91</v>
      </c>
      <c r="I136" s="11">
        <v>206140</v>
      </c>
      <c r="J136" s="11">
        <v>113515</v>
      </c>
      <c r="K136" s="11">
        <f t="shared" si="8"/>
        <v>92625</v>
      </c>
      <c r="L136" s="11">
        <v>2466</v>
      </c>
      <c r="M136" s="11">
        <v>771</v>
      </c>
      <c r="N136" s="11">
        <v>89388</v>
      </c>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spans="1:256" ht="12.75">
      <c r="A137" s="6" t="s">
        <v>249</v>
      </c>
      <c r="B137" s="11">
        <v>2110</v>
      </c>
      <c r="C137" s="11">
        <v>684</v>
      </c>
      <c r="D137" s="11">
        <f t="shared" si="7"/>
        <v>1426</v>
      </c>
      <c r="E137" s="11">
        <v>12</v>
      </c>
      <c r="F137" s="11">
        <v>8</v>
      </c>
      <c r="G137" s="11">
        <v>1406</v>
      </c>
      <c r="H137" s="11">
        <v>48</v>
      </c>
      <c r="I137" s="11">
        <v>222697</v>
      </c>
      <c r="J137" s="11">
        <v>133529</v>
      </c>
      <c r="K137" s="11">
        <f t="shared" si="8"/>
        <v>89168</v>
      </c>
      <c r="L137" s="11">
        <v>1360</v>
      </c>
      <c r="M137" s="11">
        <v>556</v>
      </c>
      <c r="N137" s="11">
        <v>87252</v>
      </c>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spans="1:256" ht="12.75">
      <c r="A138" s="6" t="s">
        <v>250</v>
      </c>
      <c r="B138" s="11">
        <v>1663</v>
      </c>
      <c r="C138" s="11">
        <v>804</v>
      </c>
      <c r="D138" s="11">
        <f t="shared" si="7"/>
        <v>859</v>
      </c>
      <c r="E138" s="11">
        <v>0</v>
      </c>
      <c r="F138" s="11">
        <v>15</v>
      </c>
      <c r="G138" s="11">
        <v>844</v>
      </c>
      <c r="H138" s="11">
        <v>37</v>
      </c>
      <c r="I138" s="11">
        <v>199843</v>
      </c>
      <c r="J138" s="11">
        <v>136982</v>
      </c>
      <c r="K138" s="11">
        <f t="shared" si="8"/>
        <v>62861</v>
      </c>
      <c r="L138" s="11">
        <v>0</v>
      </c>
      <c r="M138" s="11">
        <v>1112</v>
      </c>
      <c r="N138" s="11">
        <v>61749</v>
      </c>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spans="1:256" ht="12.75">
      <c r="A139" s="6" t="s">
        <v>251</v>
      </c>
      <c r="B139" s="11">
        <v>1352</v>
      </c>
      <c r="C139" s="11">
        <v>770</v>
      </c>
      <c r="D139" s="11">
        <f t="shared" si="7"/>
        <v>582</v>
      </c>
      <c r="E139" s="11">
        <v>2</v>
      </c>
      <c r="F139" s="11">
        <v>3</v>
      </c>
      <c r="G139" s="11">
        <v>577</v>
      </c>
      <c r="H139" s="11">
        <v>25</v>
      </c>
      <c r="I139" s="11">
        <v>173435</v>
      </c>
      <c r="J139" s="11">
        <v>132039</v>
      </c>
      <c r="K139" s="11">
        <f t="shared" si="8"/>
        <v>41396</v>
      </c>
      <c r="L139" s="11">
        <v>151</v>
      </c>
      <c r="M139" s="11">
        <v>60</v>
      </c>
      <c r="N139" s="11">
        <v>41185</v>
      </c>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spans="1:256" ht="12.75">
      <c r="A140" s="6" t="s">
        <v>252</v>
      </c>
      <c r="B140" s="11">
        <v>1078</v>
      </c>
      <c r="C140" s="11">
        <v>712</v>
      </c>
      <c r="D140" s="11">
        <f t="shared" si="7"/>
        <v>366</v>
      </c>
      <c r="E140" s="11">
        <v>0</v>
      </c>
      <c r="F140" s="11">
        <v>4</v>
      </c>
      <c r="G140" s="11">
        <v>362</v>
      </c>
      <c r="H140" s="11">
        <v>100</v>
      </c>
      <c r="I140" s="11">
        <v>169196</v>
      </c>
      <c r="J140" s="11">
        <v>133313</v>
      </c>
      <c r="K140" s="11">
        <f t="shared" si="8"/>
        <v>35883</v>
      </c>
      <c r="L140" s="11">
        <v>0</v>
      </c>
      <c r="M140" s="11">
        <v>244</v>
      </c>
      <c r="N140" s="11">
        <v>35639</v>
      </c>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spans="1:256" ht="12.75">
      <c r="A141" s="6" t="s">
        <v>253</v>
      </c>
      <c r="B141" s="11">
        <v>1231</v>
      </c>
      <c r="C141" s="11">
        <v>789</v>
      </c>
      <c r="D141" s="11">
        <f t="shared" si="7"/>
        <v>442</v>
      </c>
      <c r="E141" s="11">
        <v>26</v>
      </c>
      <c r="F141" s="11">
        <v>9</v>
      </c>
      <c r="G141" s="11">
        <v>407</v>
      </c>
      <c r="H141" s="11">
        <v>28</v>
      </c>
      <c r="I141" s="11">
        <v>176731</v>
      </c>
      <c r="J141" s="11">
        <v>149098</v>
      </c>
      <c r="K141" s="11">
        <f t="shared" si="8"/>
        <v>27633</v>
      </c>
      <c r="L141" s="11">
        <v>2331</v>
      </c>
      <c r="M141" s="11">
        <v>1507</v>
      </c>
      <c r="N141" s="11">
        <v>23795</v>
      </c>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spans="1:256" ht="12.75">
      <c r="A142" s="6" t="s">
        <v>254</v>
      </c>
      <c r="B142" s="11">
        <v>1201</v>
      </c>
      <c r="C142" s="11">
        <v>601</v>
      </c>
      <c r="D142" s="11">
        <f t="shared" si="7"/>
        <v>535</v>
      </c>
      <c r="E142" s="11">
        <v>6</v>
      </c>
      <c r="F142" s="11">
        <v>0</v>
      </c>
      <c r="G142" s="11">
        <v>529</v>
      </c>
      <c r="H142" s="11">
        <v>34</v>
      </c>
      <c r="I142" s="11">
        <v>141851</v>
      </c>
      <c r="J142" s="11">
        <v>117500</v>
      </c>
      <c r="K142" s="11">
        <f t="shared" si="8"/>
        <v>24351</v>
      </c>
      <c r="L142" s="11">
        <v>720</v>
      </c>
      <c r="M142" s="11">
        <v>0</v>
      </c>
      <c r="N142" s="11">
        <v>23631</v>
      </c>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spans="1:256" ht="12.75">
      <c r="A143" s="6" t="s">
        <v>255</v>
      </c>
      <c r="B143" s="11">
        <v>2146</v>
      </c>
      <c r="C143" s="11">
        <v>739</v>
      </c>
      <c r="D143" s="11">
        <f t="shared" si="7"/>
        <v>1407</v>
      </c>
      <c r="E143" s="11">
        <v>16</v>
      </c>
      <c r="F143" s="11">
        <v>8</v>
      </c>
      <c r="G143" s="11">
        <v>1383</v>
      </c>
      <c r="H143" s="11">
        <v>44</v>
      </c>
      <c r="I143" s="11">
        <v>214441</v>
      </c>
      <c r="J143" s="11">
        <v>125960</v>
      </c>
      <c r="K143" s="11">
        <f t="shared" si="8"/>
        <v>88481</v>
      </c>
      <c r="L143" s="11">
        <v>2426</v>
      </c>
      <c r="M143" s="11">
        <v>939</v>
      </c>
      <c r="N143" s="11">
        <v>85116</v>
      </c>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spans="1:256" ht="12.75">
      <c r="A144" s="6" t="s">
        <v>256</v>
      </c>
      <c r="B144" s="11">
        <v>1440</v>
      </c>
      <c r="C144" s="11">
        <v>496</v>
      </c>
      <c r="D144" s="11">
        <f t="shared" si="7"/>
        <v>944</v>
      </c>
      <c r="E144" s="11">
        <v>0</v>
      </c>
      <c r="F144" s="11">
        <v>8</v>
      </c>
      <c r="G144" s="11">
        <v>936</v>
      </c>
      <c r="H144" s="11">
        <v>24</v>
      </c>
      <c r="I144" s="11">
        <v>129005</v>
      </c>
      <c r="J144" s="11">
        <v>86047</v>
      </c>
      <c r="K144" s="11">
        <f t="shared" si="8"/>
        <v>42958</v>
      </c>
      <c r="L144" s="11">
        <v>0</v>
      </c>
      <c r="M144" s="11">
        <v>217</v>
      </c>
      <c r="N144" s="11">
        <v>42741</v>
      </c>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spans="1:256" ht="12.75">
      <c r="A145" s="6" t="s">
        <v>257</v>
      </c>
      <c r="B145" s="11">
        <v>1795</v>
      </c>
      <c r="C145" s="11">
        <v>435</v>
      </c>
      <c r="D145" s="11">
        <f t="shared" si="7"/>
        <v>1360</v>
      </c>
      <c r="E145" s="11">
        <v>8</v>
      </c>
      <c r="F145" s="11">
        <v>0</v>
      </c>
      <c r="G145" s="11">
        <v>1352</v>
      </c>
      <c r="H145" s="11">
        <v>57</v>
      </c>
      <c r="I145" s="11">
        <v>217248</v>
      </c>
      <c r="J145" s="11">
        <v>81235</v>
      </c>
      <c r="K145" s="11">
        <f t="shared" si="8"/>
        <v>136013</v>
      </c>
      <c r="L145" s="11">
        <v>781</v>
      </c>
      <c r="M145" s="11">
        <v>0</v>
      </c>
      <c r="N145" s="11">
        <v>135232</v>
      </c>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spans="1:256" ht="12.75">
      <c r="A146" s="6" t="s">
        <v>258</v>
      </c>
      <c r="B146" s="11">
        <v>1889</v>
      </c>
      <c r="C146" s="11">
        <v>706</v>
      </c>
      <c r="D146" s="11">
        <f t="shared" si="7"/>
        <v>1183</v>
      </c>
      <c r="E146" s="11">
        <v>0</v>
      </c>
      <c r="F146" s="11">
        <v>8</v>
      </c>
      <c r="G146" s="11">
        <v>1175</v>
      </c>
      <c r="H146" s="11">
        <v>59</v>
      </c>
      <c r="I146" s="11">
        <v>206351</v>
      </c>
      <c r="J146" s="11">
        <v>123196</v>
      </c>
      <c r="K146" s="11">
        <f t="shared" si="8"/>
        <v>83155</v>
      </c>
      <c r="L146" s="11">
        <v>0</v>
      </c>
      <c r="M146" s="11">
        <v>912</v>
      </c>
      <c r="N146" s="11">
        <v>82243</v>
      </c>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spans="1:256" ht="12.75">
      <c r="A147" s="6" t="s">
        <v>259</v>
      </c>
      <c r="B147" s="11">
        <v>3069</v>
      </c>
      <c r="C147" s="11">
        <v>695</v>
      </c>
      <c r="D147" s="11">
        <f t="shared" si="7"/>
        <v>2374</v>
      </c>
      <c r="E147" s="11">
        <v>26</v>
      </c>
      <c r="F147" s="11">
        <v>58</v>
      </c>
      <c r="G147" s="11">
        <v>2290</v>
      </c>
      <c r="H147" s="11">
        <v>56</v>
      </c>
      <c r="I147" s="11">
        <v>357852</v>
      </c>
      <c r="J147" s="11">
        <v>119224</v>
      </c>
      <c r="K147" s="11">
        <f t="shared" si="8"/>
        <v>238628</v>
      </c>
      <c r="L147" s="11">
        <v>3821</v>
      </c>
      <c r="M147" s="11">
        <v>5736</v>
      </c>
      <c r="N147" s="11">
        <v>229071</v>
      </c>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spans="1:256" ht="12.75">
      <c r="A148" s="6" t="s">
        <v>260</v>
      </c>
      <c r="B148" s="11">
        <v>1182</v>
      </c>
      <c r="C148" s="11">
        <v>789</v>
      </c>
      <c r="D148" s="11">
        <f t="shared" si="7"/>
        <v>393</v>
      </c>
      <c r="E148" s="11">
        <v>20</v>
      </c>
      <c r="F148" s="11">
        <v>0</v>
      </c>
      <c r="G148" s="11">
        <v>373</v>
      </c>
      <c r="H148" s="11">
        <v>18</v>
      </c>
      <c r="I148" s="11">
        <v>179066</v>
      </c>
      <c r="J148" s="11">
        <v>151569</v>
      </c>
      <c r="K148" s="11">
        <f t="shared" si="8"/>
        <v>27497</v>
      </c>
      <c r="L148" s="11">
        <v>2172</v>
      </c>
      <c r="M148" s="11">
        <v>0</v>
      </c>
      <c r="N148" s="11">
        <v>25325</v>
      </c>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spans="1:256" ht="12.75">
      <c r="A149" s="6" t="s">
        <v>261</v>
      </c>
      <c r="B149" s="11">
        <v>2334</v>
      </c>
      <c r="C149" s="11">
        <v>827</v>
      </c>
      <c r="D149" s="11">
        <f aca="true" t="shared" si="9" ref="D149:D183">SUM(E149:G149)</f>
        <v>1507</v>
      </c>
      <c r="E149" s="11">
        <v>26</v>
      </c>
      <c r="F149" s="11">
        <v>18</v>
      </c>
      <c r="G149" s="11">
        <v>1463</v>
      </c>
      <c r="H149" s="11">
        <v>71</v>
      </c>
      <c r="I149" s="11">
        <v>262483</v>
      </c>
      <c r="J149" s="11">
        <v>162434</v>
      </c>
      <c r="K149" s="11">
        <f aca="true" t="shared" si="10" ref="K149:K158">SUM(L149:N149)</f>
        <v>100049</v>
      </c>
      <c r="L149" s="11">
        <v>3479</v>
      </c>
      <c r="M149" s="11">
        <v>2218</v>
      </c>
      <c r="N149" s="11">
        <v>94352</v>
      </c>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spans="1:256" ht="12.75">
      <c r="A150" s="6" t="s">
        <v>262</v>
      </c>
      <c r="B150" s="11">
        <v>1583</v>
      </c>
      <c r="C150" s="11">
        <v>839</v>
      </c>
      <c r="D150" s="11">
        <f t="shared" si="9"/>
        <v>744</v>
      </c>
      <c r="E150" s="11">
        <v>32</v>
      </c>
      <c r="F150" s="11">
        <v>3</v>
      </c>
      <c r="G150" s="11">
        <v>709</v>
      </c>
      <c r="H150" s="11">
        <v>23</v>
      </c>
      <c r="I150" s="11">
        <v>237903</v>
      </c>
      <c r="J150" s="11">
        <v>173977</v>
      </c>
      <c r="K150" s="11">
        <f t="shared" si="10"/>
        <v>63926</v>
      </c>
      <c r="L150" s="11">
        <v>3943</v>
      </c>
      <c r="M150" s="11">
        <v>395</v>
      </c>
      <c r="N150" s="11">
        <v>59588</v>
      </c>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spans="1:256" ht="12.75">
      <c r="A151" s="6" t="s">
        <v>264</v>
      </c>
      <c r="B151" s="11">
        <v>972</v>
      </c>
      <c r="C151" s="11">
        <v>789</v>
      </c>
      <c r="D151" s="11">
        <f t="shared" si="9"/>
        <v>183</v>
      </c>
      <c r="E151" s="11">
        <v>20</v>
      </c>
      <c r="F151" s="11">
        <v>8</v>
      </c>
      <c r="G151" s="11">
        <v>155</v>
      </c>
      <c r="H151" s="11">
        <v>15</v>
      </c>
      <c r="I151" s="11">
        <v>166448</v>
      </c>
      <c r="J151" s="11">
        <v>151897</v>
      </c>
      <c r="K151" s="11">
        <f t="shared" si="10"/>
        <v>14551</v>
      </c>
      <c r="L151" s="11">
        <v>2680</v>
      </c>
      <c r="M151" s="11">
        <v>813</v>
      </c>
      <c r="N151" s="11">
        <v>11058</v>
      </c>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spans="1:256" ht="12.75">
      <c r="A152" s="6" t="s">
        <v>265</v>
      </c>
      <c r="B152" s="11">
        <v>1493</v>
      </c>
      <c r="C152" s="11">
        <v>908</v>
      </c>
      <c r="D152" s="11">
        <f t="shared" si="9"/>
        <v>585</v>
      </c>
      <c r="E152" s="11">
        <v>24</v>
      </c>
      <c r="F152" s="11">
        <v>6</v>
      </c>
      <c r="G152" s="11">
        <v>555</v>
      </c>
      <c r="H152" s="11">
        <v>28</v>
      </c>
      <c r="I152" s="11">
        <v>220355</v>
      </c>
      <c r="J152" s="11">
        <v>176200</v>
      </c>
      <c r="K152" s="11">
        <f t="shared" si="10"/>
        <v>44155</v>
      </c>
      <c r="L152" s="11">
        <v>2731</v>
      </c>
      <c r="M152" s="11">
        <v>700</v>
      </c>
      <c r="N152" s="11">
        <v>40724</v>
      </c>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spans="1:256" ht="12.75">
      <c r="A153" s="6" t="s">
        <v>267</v>
      </c>
      <c r="B153" s="11">
        <v>1641</v>
      </c>
      <c r="C153" s="11">
        <v>919</v>
      </c>
      <c r="D153" s="11">
        <f t="shared" si="9"/>
        <v>722</v>
      </c>
      <c r="E153" s="11">
        <v>38</v>
      </c>
      <c r="F153" s="11" t="s">
        <v>263</v>
      </c>
      <c r="G153" s="11">
        <v>684</v>
      </c>
      <c r="H153" s="11">
        <v>24</v>
      </c>
      <c r="I153" s="11">
        <v>248633</v>
      </c>
      <c r="J153" s="11">
        <v>192792</v>
      </c>
      <c r="K153" s="11">
        <f t="shared" si="10"/>
        <v>55841</v>
      </c>
      <c r="L153" s="11">
        <v>5069</v>
      </c>
      <c r="M153" s="26" t="s">
        <v>263</v>
      </c>
      <c r="N153" s="11">
        <v>50772</v>
      </c>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spans="1:256" ht="12.75">
      <c r="A154" s="6" t="s">
        <v>268</v>
      </c>
      <c r="B154" s="11">
        <v>1516</v>
      </c>
      <c r="C154" s="11">
        <v>674</v>
      </c>
      <c r="D154" s="11">
        <f t="shared" si="9"/>
        <v>842</v>
      </c>
      <c r="E154" s="11">
        <v>24</v>
      </c>
      <c r="F154" s="11">
        <v>75</v>
      </c>
      <c r="G154" s="11">
        <v>743</v>
      </c>
      <c r="H154" s="11">
        <v>47</v>
      </c>
      <c r="I154" s="11">
        <v>215579</v>
      </c>
      <c r="J154" s="11">
        <v>142313</v>
      </c>
      <c r="K154" s="11">
        <f t="shared" si="10"/>
        <v>73266</v>
      </c>
      <c r="L154" s="11">
        <v>4492</v>
      </c>
      <c r="M154" s="26">
        <v>10075</v>
      </c>
      <c r="N154" s="11">
        <v>58699</v>
      </c>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spans="1:256" ht="12.75">
      <c r="A155" s="6" t="s">
        <v>269</v>
      </c>
      <c r="B155" s="11">
        <v>1773</v>
      </c>
      <c r="C155" s="11">
        <v>806</v>
      </c>
      <c r="D155" s="11">
        <f t="shared" si="9"/>
        <v>967</v>
      </c>
      <c r="E155" s="11">
        <v>12</v>
      </c>
      <c r="F155" s="11">
        <v>4</v>
      </c>
      <c r="G155" s="11">
        <v>951</v>
      </c>
      <c r="H155" s="11">
        <v>40</v>
      </c>
      <c r="I155" s="11">
        <v>237237</v>
      </c>
      <c r="J155" s="11">
        <v>173974</v>
      </c>
      <c r="K155" s="11">
        <f t="shared" si="10"/>
        <v>63263</v>
      </c>
      <c r="L155" s="11">
        <v>1232</v>
      </c>
      <c r="M155" s="26">
        <v>472</v>
      </c>
      <c r="N155" s="11">
        <v>61559</v>
      </c>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spans="1:256" ht="12.75">
      <c r="A156" s="6" t="s">
        <v>270</v>
      </c>
      <c r="B156" s="11">
        <v>1789</v>
      </c>
      <c r="C156" s="11">
        <v>579</v>
      </c>
      <c r="D156" s="11">
        <f t="shared" si="9"/>
        <v>1210</v>
      </c>
      <c r="E156" s="11">
        <v>6</v>
      </c>
      <c r="F156" s="11">
        <v>0</v>
      </c>
      <c r="G156" s="11">
        <v>1204</v>
      </c>
      <c r="H156" s="11">
        <v>24</v>
      </c>
      <c r="I156" s="11">
        <v>211683</v>
      </c>
      <c r="J156" s="11">
        <v>120251</v>
      </c>
      <c r="K156" s="11">
        <f t="shared" si="10"/>
        <v>91432</v>
      </c>
      <c r="L156" s="11">
        <v>829</v>
      </c>
      <c r="M156" s="26" t="s">
        <v>263</v>
      </c>
      <c r="N156" s="11">
        <v>90603</v>
      </c>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spans="1:256" ht="12.75">
      <c r="A157" s="6" t="s">
        <v>271</v>
      </c>
      <c r="B157" s="11">
        <v>2162</v>
      </c>
      <c r="C157" s="11">
        <v>616</v>
      </c>
      <c r="D157" s="11">
        <f t="shared" si="9"/>
        <v>1546</v>
      </c>
      <c r="E157" s="11">
        <v>22</v>
      </c>
      <c r="F157" s="11">
        <v>8</v>
      </c>
      <c r="G157" s="11">
        <v>1516</v>
      </c>
      <c r="H157" s="11">
        <v>123</v>
      </c>
      <c r="I157" s="11">
        <v>266085</v>
      </c>
      <c r="J157" s="11">
        <v>136326</v>
      </c>
      <c r="K157" s="11">
        <f t="shared" si="10"/>
        <v>129759</v>
      </c>
      <c r="L157" s="11">
        <v>3292</v>
      </c>
      <c r="M157" s="26">
        <v>865</v>
      </c>
      <c r="N157" s="11">
        <v>125602</v>
      </c>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spans="1:256" ht="12.75">
      <c r="A158" s="6" t="s">
        <v>272</v>
      </c>
      <c r="B158" s="11">
        <v>1197</v>
      </c>
      <c r="C158" s="11">
        <v>720</v>
      </c>
      <c r="D158" s="11">
        <f t="shared" si="9"/>
        <v>477</v>
      </c>
      <c r="E158" s="11">
        <v>24</v>
      </c>
      <c r="F158" s="11">
        <v>3</v>
      </c>
      <c r="G158" s="11">
        <v>450</v>
      </c>
      <c r="H158" s="11">
        <v>43</v>
      </c>
      <c r="I158" s="11">
        <v>189030</v>
      </c>
      <c r="J158" s="11">
        <v>156727</v>
      </c>
      <c r="K158" s="11">
        <f t="shared" si="10"/>
        <v>32303</v>
      </c>
      <c r="L158" s="11">
        <v>3319</v>
      </c>
      <c r="M158" s="26">
        <v>329</v>
      </c>
      <c r="N158" s="11">
        <v>28655</v>
      </c>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spans="1:256" ht="12.75">
      <c r="A159" s="6" t="s">
        <v>273</v>
      </c>
      <c r="B159" s="11">
        <v>1532</v>
      </c>
      <c r="C159" s="11">
        <v>904</v>
      </c>
      <c r="D159" s="11">
        <f t="shared" si="9"/>
        <v>628</v>
      </c>
      <c r="E159" s="11">
        <v>44</v>
      </c>
      <c r="F159" s="11">
        <v>0</v>
      </c>
      <c r="G159" s="11">
        <v>584</v>
      </c>
      <c r="H159" s="11">
        <v>28</v>
      </c>
      <c r="I159" s="11">
        <v>257668</v>
      </c>
      <c r="J159" s="11">
        <v>198631</v>
      </c>
      <c r="K159" s="11">
        <f aca="true" t="shared" si="11" ref="K159:K184">SUM(L159:N159)</f>
        <v>59037</v>
      </c>
      <c r="L159" s="6">
        <v>6205</v>
      </c>
      <c r="M159" s="26">
        <v>0</v>
      </c>
      <c r="N159" s="11">
        <v>52832</v>
      </c>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spans="1:256" ht="12.75">
      <c r="A160" s="6" t="s">
        <v>274</v>
      </c>
      <c r="B160" s="11">
        <v>1302</v>
      </c>
      <c r="C160" s="11">
        <v>913</v>
      </c>
      <c r="D160" s="11">
        <f t="shared" si="9"/>
        <v>389</v>
      </c>
      <c r="E160" s="11">
        <v>52</v>
      </c>
      <c r="F160" s="11">
        <v>0</v>
      </c>
      <c r="G160" s="11">
        <v>337</v>
      </c>
      <c r="H160" s="11">
        <v>20</v>
      </c>
      <c r="I160" s="11">
        <v>226423</v>
      </c>
      <c r="J160" s="11">
        <v>195541</v>
      </c>
      <c r="K160" s="11">
        <f t="shared" si="11"/>
        <v>30882</v>
      </c>
      <c r="L160" s="6">
        <v>5680</v>
      </c>
      <c r="M160" s="26">
        <v>0</v>
      </c>
      <c r="N160" s="11">
        <v>25202</v>
      </c>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spans="1:256" ht="12.75">
      <c r="A161" s="6" t="s">
        <v>275</v>
      </c>
      <c r="B161" s="11">
        <v>2570</v>
      </c>
      <c r="C161" s="11">
        <v>1028</v>
      </c>
      <c r="D161" s="11">
        <f t="shared" si="9"/>
        <v>1542</v>
      </c>
      <c r="E161" s="11">
        <v>26</v>
      </c>
      <c r="F161" s="11">
        <v>19</v>
      </c>
      <c r="G161" s="11">
        <v>1497</v>
      </c>
      <c r="H161" s="11">
        <v>70</v>
      </c>
      <c r="I161" s="11">
        <v>335115</v>
      </c>
      <c r="J161" s="11">
        <v>218949</v>
      </c>
      <c r="K161" s="11">
        <f t="shared" si="11"/>
        <v>116166</v>
      </c>
      <c r="L161" s="6">
        <v>3080</v>
      </c>
      <c r="M161" s="26">
        <v>1954</v>
      </c>
      <c r="N161" s="11">
        <v>111132</v>
      </c>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spans="1:256" ht="12.75">
      <c r="A162" s="6" t="s">
        <v>276</v>
      </c>
      <c r="B162" s="11">
        <v>2216</v>
      </c>
      <c r="C162" s="11">
        <v>1226</v>
      </c>
      <c r="D162" s="11">
        <f t="shared" si="9"/>
        <v>990</v>
      </c>
      <c r="E162" s="11">
        <v>20</v>
      </c>
      <c r="F162" s="11">
        <v>9</v>
      </c>
      <c r="G162" s="11">
        <v>961</v>
      </c>
      <c r="H162" s="11">
        <v>35</v>
      </c>
      <c r="I162" s="11">
        <v>353134</v>
      </c>
      <c r="J162" s="11">
        <v>267089</v>
      </c>
      <c r="K162" s="11">
        <f t="shared" si="11"/>
        <v>86045</v>
      </c>
      <c r="L162" s="11">
        <v>2979</v>
      </c>
      <c r="M162" s="11">
        <v>987</v>
      </c>
      <c r="N162" s="11">
        <v>82079</v>
      </c>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spans="1:256" ht="12.75">
      <c r="A163" s="6" t="s">
        <v>277</v>
      </c>
      <c r="B163" s="11">
        <v>1903</v>
      </c>
      <c r="C163" s="11">
        <v>1217</v>
      </c>
      <c r="D163" s="11">
        <f t="shared" si="9"/>
        <v>686</v>
      </c>
      <c r="E163" s="11">
        <v>32</v>
      </c>
      <c r="F163" s="11">
        <v>12</v>
      </c>
      <c r="G163" s="11">
        <v>642</v>
      </c>
      <c r="H163" s="11">
        <v>27</v>
      </c>
      <c r="I163" s="11">
        <v>338350</v>
      </c>
      <c r="J163" s="11">
        <v>287423</v>
      </c>
      <c r="K163" s="11">
        <f t="shared" si="11"/>
        <v>50927</v>
      </c>
      <c r="L163" s="11">
        <v>4402</v>
      </c>
      <c r="M163" s="11">
        <v>1068</v>
      </c>
      <c r="N163" s="11">
        <v>45457</v>
      </c>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spans="1:256" ht="12.75">
      <c r="A164" s="6" t="s">
        <v>278</v>
      </c>
      <c r="B164" s="11">
        <v>2123</v>
      </c>
      <c r="C164" s="11">
        <v>1069</v>
      </c>
      <c r="D164" s="11">
        <f t="shared" si="9"/>
        <v>1054</v>
      </c>
      <c r="E164" s="11">
        <v>14</v>
      </c>
      <c r="F164" s="11">
        <v>16</v>
      </c>
      <c r="G164" s="11">
        <v>1024</v>
      </c>
      <c r="H164" s="11">
        <v>52</v>
      </c>
      <c r="I164" s="11">
        <v>313241</v>
      </c>
      <c r="J164" s="11">
        <v>241785</v>
      </c>
      <c r="K164" s="11">
        <f t="shared" si="11"/>
        <v>71456</v>
      </c>
      <c r="L164" s="11">
        <v>1890</v>
      </c>
      <c r="M164" s="11">
        <v>496</v>
      </c>
      <c r="N164" s="11">
        <v>69070</v>
      </c>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spans="1:256" ht="12.75">
      <c r="A165" s="6" t="s">
        <v>279</v>
      </c>
      <c r="B165" s="11">
        <v>2272</v>
      </c>
      <c r="C165" s="11">
        <v>962</v>
      </c>
      <c r="D165" s="11">
        <f t="shared" si="9"/>
        <v>1310</v>
      </c>
      <c r="E165" s="11">
        <v>10</v>
      </c>
      <c r="F165" s="11">
        <v>48</v>
      </c>
      <c r="G165" s="11">
        <v>1252</v>
      </c>
      <c r="H165" s="11">
        <v>38</v>
      </c>
      <c r="I165" s="11">
        <v>286526</v>
      </c>
      <c r="J165" s="11">
        <v>205085</v>
      </c>
      <c r="K165" s="11">
        <f t="shared" si="11"/>
        <v>81441</v>
      </c>
      <c r="L165" s="11">
        <v>1315</v>
      </c>
      <c r="M165" s="11">
        <v>1489</v>
      </c>
      <c r="N165" s="11">
        <v>78637</v>
      </c>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spans="1:256" ht="12.75">
      <c r="A166" s="6" t="s">
        <v>280</v>
      </c>
      <c r="B166" s="11">
        <v>2018</v>
      </c>
      <c r="C166" s="11">
        <v>948</v>
      </c>
      <c r="D166" s="11">
        <f t="shared" si="9"/>
        <v>1070</v>
      </c>
      <c r="E166" s="11">
        <v>20</v>
      </c>
      <c r="F166" s="11">
        <v>20</v>
      </c>
      <c r="G166" s="11">
        <v>1030</v>
      </c>
      <c r="H166" s="11">
        <v>40</v>
      </c>
      <c r="I166" s="11">
        <v>286775</v>
      </c>
      <c r="J166" s="11">
        <v>200821</v>
      </c>
      <c r="K166" s="11">
        <f t="shared" si="11"/>
        <v>85954</v>
      </c>
      <c r="L166" s="11">
        <v>3425</v>
      </c>
      <c r="M166" s="11">
        <v>6182</v>
      </c>
      <c r="N166" s="11">
        <v>76347</v>
      </c>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spans="1:256" ht="12.75">
      <c r="A167" s="6" t="s">
        <v>281</v>
      </c>
      <c r="B167" s="11">
        <v>2484</v>
      </c>
      <c r="C167" s="11">
        <v>998</v>
      </c>
      <c r="D167" s="11">
        <f t="shared" si="9"/>
        <v>1486</v>
      </c>
      <c r="E167" s="11">
        <v>12</v>
      </c>
      <c r="F167" s="11">
        <v>21</v>
      </c>
      <c r="G167" s="11">
        <v>1453</v>
      </c>
      <c r="H167" s="11">
        <v>71</v>
      </c>
      <c r="I167" s="11">
        <v>345345</v>
      </c>
      <c r="J167" s="11">
        <v>225367</v>
      </c>
      <c r="K167" s="11">
        <f t="shared" si="11"/>
        <v>119978</v>
      </c>
      <c r="L167" s="11">
        <v>1790</v>
      </c>
      <c r="M167" s="11">
        <v>4503</v>
      </c>
      <c r="N167" s="11">
        <v>113685</v>
      </c>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spans="1:256" ht="12.75">
      <c r="A168" s="6" t="s">
        <v>282</v>
      </c>
      <c r="B168" s="11">
        <v>1100</v>
      </c>
      <c r="C168" s="11">
        <v>642</v>
      </c>
      <c r="D168" s="11">
        <f t="shared" si="9"/>
        <v>458</v>
      </c>
      <c r="E168" s="11">
        <v>10</v>
      </c>
      <c r="F168" s="11">
        <v>29</v>
      </c>
      <c r="G168" s="11">
        <v>419</v>
      </c>
      <c r="H168" s="11">
        <v>12</v>
      </c>
      <c r="I168" s="11">
        <v>187186</v>
      </c>
      <c r="J168" s="11">
        <v>147510</v>
      </c>
      <c r="K168" s="11">
        <f t="shared" si="11"/>
        <v>39676</v>
      </c>
      <c r="L168" s="11">
        <v>1275</v>
      </c>
      <c r="M168" s="11">
        <v>2317</v>
      </c>
      <c r="N168" s="11">
        <v>36084</v>
      </c>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pans="1:256" ht="12.75">
      <c r="A169" s="6" t="s">
        <v>283</v>
      </c>
      <c r="B169" s="11">
        <v>2067</v>
      </c>
      <c r="C169" s="11">
        <v>936</v>
      </c>
      <c r="D169" s="11">
        <f t="shared" si="9"/>
        <v>1131</v>
      </c>
      <c r="E169" s="11">
        <v>18</v>
      </c>
      <c r="F169" s="11">
        <v>22</v>
      </c>
      <c r="G169" s="11">
        <v>1091</v>
      </c>
      <c r="H169" s="11">
        <v>33</v>
      </c>
      <c r="I169" s="11">
        <v>283395</v>
      </c>
      <c r="J169" s="11">
        <v>186587</v>
      </c>
      <c r="K169" s="11">
        <f t="shared" si="11"/>
        <v>96808</v>
      </c>
      <c r="L169" s="11">
        <v>2273</v>
      </c>
      <c r="M169" s="11">
        <v>4425</v>
      </c>
      <c r="N169" s="11">
        <v>90110</v>
      </c>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spans="1:256" ht="12.75">
      <c r="A170" s="6" t="s">
        <v>286</v>
      </c>
      <c r="B170" s="11">
        <v>1143</v>
      </c>
      <c r="C170" s="11">
        <v>847</v>
      </c>
      <c r="D170" s="11">
        <f t="shared" si="9"/>
        <v>296</v>
      </c>
      <c r="E170" s="11">
        <v>38</v>
      </c>
      <c r="F170" s="11">
        <v>0</v>
      </c>
      <c r="G170" s="11">
        <v>258</v>
      </c>
      <c r="H170" s="11">
        <v>8</v>
      </c>
      <c r="I170" s="11">
        <v>215857</v>
      </c>
      <c r="J170" s="11">
        <v>188332</v>
      </c>
      <c r="K170" s="11">
        <f t="shared" si="11"/>
        <v>27525</v>
      </c>
      <c r="L170" s="11">
        <v>5179</v>
      </c>
      <c r="M170" s="11">
        <v>0</v>
      </c>
      <c r="N170" s="11">
        <v>22346</v>
      </c>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spans="1:256" ht="12.75">
      <c r="A171" s="6" t="s">
        <v>288</v>
      </c>
      <c r="B171" s="11">
        <v>1961</v>
      </c>
      <c r="C171" s="11">
        <v>942</v>
      </c>
      <c r="D171" s="11">
        <f t="shared" si="9"/>
        <v>1019</v>
      </c>
      <c r="E171" s="11">
        <v>32</v>
      </c>
      <c r="F171" s="11">
        <v>0</v>
      </c>
      <c r="G171" s="11">
        <v>987</v>
      </c>
      <c r="H171" s="11">
        <v>37</v>
      </c>
      <c r="I171" s="11">
        <v>290327</v>
      </c>
      <c r="J171" s="11">
        <v>224607</v>
      </c>
      <c r="K171" s="11">
        <f t="shared" si="11"/>
        <v>65720</v>
      </c>
      <c r="L171" s="11">
        <v>3517</v>
      </c>
      <c r="M171" s="11">
        <v>0</v>
      </c>
      <c r="N171" s="11">
        <v>62203</v>
      </c>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spans="1:256" ht="12.75">
      <c r="A172" s="6" t="s">
        <v>289</v>
      </c>
      <c r="B172" s="11">
        <v>2331</v>
      </c>
      <c r="C172" s="11">
        <v>1104</v>
      </c>
      <c r="D172" s="11">
        <f t="shared" si="9"/>
        <v>1227</v>
      </c>
      <c r="E172" s="11">
        <v>18</v>
      </c>
      <c r="F172" s="11">
        <v>0</v>
      </c>
      <c r="G172" s="11">
        <v>1209</v>
      </c>
      <c r="H172" s="11">
        <v>50</v>
      </c>
      <c r="I172" s="11">
        <v>332602</v>
      </c>
      <c r="J172" s="11">
        <v>248752</v>
      </c>
      <c r="K172" s="11">
        <f t="shared" si="11"/>
        <v>83850</v>
      </c>
      <c r="L172" s="11">
        <v>3337</v>
      </c>
      <c r="M172" s="11">
        <v>0</v>
      </c>
      <c r="N172" s="11">
        <v>80513</v>
      </c>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1:256" ht="12.75">
      <c r="A173" s="6" t="s">
        <v>290</v>
      </c>
      <c r="B173" s="11">
        <v>1723</v>
      </c>
      <c r="C173" s="11">
        <v>1085</v>
      </c>
      <c r="D173" s="11">
        <f t="shared" si="9"/>
        <v>638</v>
      </c>
      <c r="E173" s="11">
        <v>28</v>
      </c>
      <c r="F173" s="11">
        <v>14</v>
      </c>
      <c r="G173" s="11">
        <v>596</v>
      </c>
      <c r="H173" s="11">
        <v>4</v>
      </c>
      <c r="I173" s="11">
        <v>472641</v>
      </c>
      <c r="J173" s="11">
        <v>253340</v>
      </c>
      <c r="K173" s="11">
        <f t="shared" si="11"/>
        <v>219301</v>
      </c>
      <c r="L173" s="11">
        <v>4374</v>
      </c>
      <c r="M173" s="11">
        <v>3912</v>
      </c>
      <c r="N173" s="11">
        <v>211015</v>
      </c>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spans="1:256" ht="12.75">
      <c r="A174" s="6" t="s">
        <v>291</v>
      </c>
      <c r="B174" s="11">
        <v>1517</v>
      </c>
      <c r="C174" s="11">
        <v>1107</v>
      </c>
      <c r="D174" s="11">
        <f t="shared" si="9"/>
        <v>410</v>
      </c>
      <c r="E174" s="11">
        <v>42</v>
      </c>
      <c r="F174" s="11">
        <v>19</v>
      </c>
      <c r="G174" s="11">
        <v>349</v>
      </c>
      <c r="H174" s="11">
        <v>11</v>
      </c>
      <c r="I174" s="11">
        <v>258053</v>
      </c>
      <c r="J174" s="11">
        <v>230282</v>
      </c>
      <c r="K174" s="11">
        <f t="shared" si="11"/>
        <v>27771</v>
      </c>
      <c r="L174" s="11">
        <v>5546</v>
      </c>
      <c r="M174" s="11">
        <v>1721</v>
      </c>
      <c r="N174" s="11">
        <v>20504</v>
      </c>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spans="1:256" ht="12.75">
      <c r="A175" s="6" t="s">
        <v>292</v>
      </c>
      <c r="B175" s="11">
        <v>2313</v>
      </c>
      <c r="C175" s="11">
        <v>1155</v>
      </c>
      <c r="D175" s="11">
        <f t="shared" si="9"/>
        <v>1158</v>
      </c>
      <c r="E175" s="11">
        <v>44</v>
      </c>
      <c r="F175" s="11">
        <v>0</v>
      </c>
      <c r="G175" s="11">
        <v>1114</v>
      </c>
      <c r="H175" s="11">
        <v>60</v>
      </c>
      <c r="I175" s="11">
        <v>336732</v>
      </c>
      <c r="J175" s="11">
        <v>266722</v>
      </c>
      <c r="K175" s="11">
        <f t="shared" si="11"/>
        <v>70010</v>
      </c>
      <c r="L175" s="11">
        <v>5376</v>
      </c>
      <c r="M175" s="11">
        <v>0</v>
      </c>
      <c r="N175" s="11">
        <v>64634</v>
      </c>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spans="1:256" ht="12.75">
      <c r="A176" s="6" t="s">
        <v>298</v>
      </c>
      <c r="B176" s="11">
        <v>1512</v>
      </c>
      <c r="C176" s="11">
        <v>1109</v>
      </c>
      <c r="D176" s="11">
        <f t="shared" si="9"/>
        <v>403</v>
      </c>
      <c r="E176" s="11">
        <v>30</v>
      </c>
      <c r="F176" s="11">
        <v>4</v>
      </c>
      <c r="G176" s="11">
        <v>369</v>
      </c>
      <c r="H176" s="11">
        <v>11</v>
      </c>
      <c r="I176" s="11">
        <v>284679</v>
      </c>
      <c r="J176" s="11">
        <v>245902</v>
      </c>
      <c r="K176" s="11">
        <f t="shared" si="11"/>
        <v>38777</v>
      </c>
      <c r="L176" s="11">
        <v>3569</v>
      </c>
      <c r="M176" s="11">
        <v>416</v>
      </c>
      <c r="N176" s="11">
        <v>34792</v>
      </c>
      <c r="O176" s="11"/>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spans="1:256" ht="12.75">
      <c r="A177" s="6" t="s">
        <v>299</v>
      </c>
      <c r="B177" s="11">
        <v>1936</v>
      </c>
      <c r="C177" s="11">
        <v>781</v>
      </c>
      <c r="D177" s="11">
        <f t="shared" si="9"/>
        <v>1155</v>
      </c>
      <c r="E177" s="11">
        <v>34</v>
      </c>
      <c r="F177" s="11">
        <v>0</v>
      </c>
      <c r="G177" s="11">
        <v>1121</v>
      </c>
      <c r="H177" s="11">
        <v>28</v>
      </c>
      <c r="I177" s="11">
        <v>281922</v>
      </c>
      <c r="J177" s="11">
        <v>180364</v>
      </c>
      <c r="K177" s="11">
        <f t="shared" si="11"/>
        <v>101558</v>
      </c>
      <c r="L177" s="11">
        <v>4199</v>
      </c>
      <c r="M177" s="11">
        <v>0</v>
      </c>
      <c r="N177" s="11">
        <v>97359</v>
      </c>
      <c r="O177" s="11"/>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spans="1:256" ht="12.75">
      <c r="A178" s="6" t="s">
        <v>300</v>
      </c>
      <c r="B178" s="11">
        <v>1620</v>
      </c>
      <c r="C178" s="11">
        <v>761</v>
      </c>
      <c r="D178" s="11">
        <f t="shared" si="9"/>
        <v>859</v>
      </c>
      <c r="E178" s="11">
        <v>36</v>
      </c>
      <c r="F178" s="11">
        <v>8</v>
      </c>
      <c r="G178" s="11">
        <v>815</v>
      </c>
      <c r="H178" s="11">
        <v>26</v>
      </c>
      <c r="I178" s="11">
        <v>252805</v>
      </c>
      <c r="J178" s="11">
        <v>180528</v>
      </c>
      <c r="K178" s="11">
        <f t="shared" si="11"/>
        <v>72277</v>
      </c>
      <c r="L178" s="11">
        <v>4930</v>
      </c>
      <c r="M178" s="11">
        <v>835</v>
      </c>
      <c r="N178" s="11">
        <v>66512</v>
      </c>
      <c r="O178" s="11"/>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spans="1:256" ht="12.75">
      <c r="A179" s="6" t="s">
        <v>301</v>
      </c>
      <c r="B179" s="11">
        <v>1440</v>
      </c>
      <c r="C179" s="11">
        <v>993</v>
      </c>
      <c r="D179" s="11">
        <f t="shared" si="9"/>
        <v>447</v>
      </c>
      <c r="E179" s="11">
        <v>48</v>
      </c>
      <c r="F179" s="11">
        <v>4</v>
      </c>
      <c r="G179" s="11">
        <v>395</v>
      </c>
      <c r="H179" s="11">
        <v>5</v>
      </c>
      <c r="I179" s="11">
        <v>281577</v>
      </c>
      <c r="J179" s="11">
        <v>235765</v>
      </c>
      <c r="K179" s="11">
        <f t="shared" si="11"/>
        <v>45812</v>
      </c>
      <c r="L179" s="11">
        <v>7139</v>
      </c>
      <c r="M179" s="11">
        <v>445</v>
      </c>
      <c r="N179" s="11">
        <v>38228</v>
      </c>
      <c r="O179" s="11"/>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spans="1:256" ht="12.75">
      <c r="A180" s="6" t="s">
        <v>302</v>
      </c>
      <c r="B180" s="11">
        <v>1318</v>
      </c>
      <c r="C180" s="11">
        <v>753</v>
      </c>
      <c r="D180" s="11">
        <f t="shared" si="9"/>
        <v>565</v>
      </c>
      <c r="E180" s="11">
        <v>46</v>
      </c>
      <c r="F180" s="11">
        <v>0</v>
      </c>
      <c r="G180" s="11">
        <v>519</v>
      </c>
      <c r="H180" s="11">
        <v>18</v>
      </c>
      <c r="I180" s="11">
        <v>209384</v>
      </c>
      <c r="J180" s="11">
        <v>177475</v>
      </c>
      <c r="K180" s="11">
        <f t="shared" si="11"/>
        <v>31909</v>
      </c>
      <c r="L180" s="11">
        <v>5336</v>
      </c>
      <c r="M180" s="11">
        <v>0</v>
      </c>
      <c r="N180" s="11">
        <v>26573</v>
      </c>
      <c r="O180" s="11"/>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spans="1:256" ht="12.75">
      <c r="A181" s="6" t="s">
        <v>304</v>
      </c>
      <c r="B181" s="11">
        <v>3056</v>
      </c>
      <c r="C181" s="11">
        <v>877</v>
      </c>
      <c r="D181" s="11">
        <f t="shared" si="9"/>
        <v>2179</v>
      </c>
      <c r="E181" s="11">
        <v>24</v>
      </c>
      <c r="F181" s="11">
        <v>7</v>
      </c>
      <c r="G181" s="11">
        <v>2148</v>
      </c>
      <c r="H181" s="11">
        <v>91</v>
      </c>
      <c r="I181" s="11">
        <v>397875</v>
      </c>
      <c r="J181" s="11">
        <v>217768</v>
      </c>
      <c r="K181" s="11">
        <f t="shared" si="11"/>
        <v>180107</v>
      </c>
      <c r="L181" s="11">
        <v>2833</v>
      </c>
      <c r="M181" s="11">
        <v>961</v>
      </c>
      <c r="N181" s="11">
        <v>176313</v>
      </c>
      <c r="O181" s="11"/>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spans="1:256" ht="12.75">
      <c r="A182" s="6" t="s">
        <v>306</v>
      </c>
      <c r="B182" s="11">
        <v>1711</v>
      </c>
      <c r="C182" s="11">
        <v>771</v>
      </c>
      <c r="D182" s="11">
        <f t="shared" si="9"/>
        <v>940</v>
      </c>
      <c r="E182" s="11">
        <v>40</v>
      </c>
      <c r="F182" s="11">
        <v>0</v>
      </c>
      <c r="G182" s="11">
        <v>900</v>
      </c>
      <c r="H182" s="11">
        <v>22</v>
      </c>
      <c r="I182" s="11">
        <v>263576</v>
      </c>
      <c r="J182" s="11">
        <v>172623</v>
      </c>
      <c r="K182" s="11">
        <f t="shared" si="11"/>
        <v>90953</v>
      </c>
      <c r="L182" s="11">
        <v>5906</v>
      </c>
      <c r="M182" s="11">
        <v>0</v>
      </c>
      <c r="N182" s="11">
        <v>85047</v>
      </c>
      <c r="O182" s="11"/>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spans="1:256" ht="12.75">
      <c r="A183" s="6" t="s">
        <v>307</v>
      </c>
      <c r="B183" s="11">
        <v>1586</v>
      </c>
      <c r="C183" s="11">
        <v>1027</v>
      </c>
      <c r="D183" s="11">
        <f t="shared" si="9"/>
        <v>559</v>
      </c>
      <c r="E183" s="11">
        <v>26</v>
      </c>
      <c r="F183" s="11">
        <v>9</v>
      </c>
      <c r="G183" s="11">
        <v>524</v>
      </c>
      <c r="H183" s="11">
        <v>17</v>
      </c>
      <c r="I183" s="11">
        <v>272822</v>
      </c>
      <c r="J183" s="11">
        <v>229226</v>
      </c>
      <c r="K183" s="11">
        <f t="shared" si="11"/>
        <v>43596</v>
      </c>
      <c r="L183" s="11">
        <v>3283</v>
      </c>
      <c r="M183" s="11">
        <v>908</v>
      </c>
      <c r="N183" s="11">
        <v>39405</v>
      </c>
      <c r="O183" s="11"/>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spans="1:256" ht="12.75">
      <c r="A184" s="6" t="s">
        <v>308</v>
      </c>
      <c r="B184" s="11">
        <v>2325</v>
      </c>
      <c r="C184" s="11">
        <v>1490</v>
      </c>
      <c r="D184" s="11">
        <f>SUM(E184:G184)</f>
        <v>835</v>
      </c>
      <c r="E184" s="11">
        <v>34</v>
      </c>
      <c r="F184" s="11">
        <v>59</v>
      </c>
      <c r="G184" s="11">
        <v>742</v>
      </c>
      <c r="H184" s="11">
        <v>38</v>
      </c>
      <c r="I184" s="11">
        <v>401034</v>
      </c>
      <c r="J184" s="11">
        <v>346957</v>
      </c>
      <c r="K184" s="11">
        <f t="shared" si="11"/>
        <v>54077</v>
      </c>
      <c r="L184" s="11">
        <v>2804</v>
      </c>
      <c r="M184" s="11">
        <v>3364</v>
      </c>
      <c r="N184" s="11">
        <v>47909</v>
      </c>
      <c r="O184" s="11"/>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spans="2:10" ht="15">
      <c r="B185" s="30"/>
      <c r="C185" s="31"/>
      <c r="I185" s="30"/>
      <c r="J185" s="31"/>
    </row>
    <row r="186" ht="12.75">
      <c r="A186" s="5" t="s">
        <v>27</v>
      </c>
    </row>
    <row r="187" spans="2:14" ht="25.5" customHeight="1">
      <c r="B187" s="40" t="s">
        <v>225</v>
      </c>
      <c r="C187" s="40"/>
      <c r="D187" s="40"/>
      <c r="E187" s="40"/>
      <c r="F187" s="40"/>
      <c r="G187" s="40"/>
      <c r="H187" s="41" t="s">
        <v>24</v>
      </c>
      <c r="I187" s="40" t="s">
        <v>224</v>
      </c>
      <c r="J187" s="40"/>
      <c r="K187" s="40"/>
      <c r="L187" s="40"/>
      <c r="M187" s="40"/>
      <c r="N187" s="40"/>
    </row>
    <row r="188" spans="2:14" ht="25.5" customHeight="1">
      <c r="B188" s="8" t="s">
        <v>0</v>
      </c>
      <c r="C188" s="8" t="s">
        <v>1</v>
      </c>
      <c r="D188" s="9" t="s">
        <v>2</v>
      </c>
      <c r="E188" s="8" t="s">
        <v>3</v>
      </c>
      <c r="F188" s="8" t="s">
        <v>22</v>
      </c>
      <c r="G188" s="8" t="s">
        <v>23</v>
      </c>
      <c r="H188" s="41"/>
      <c r="I188" s="9" t="s">
        <v>0</v>
      </c>
      <c r="J188" s="9" t="s">
        <v>1</v>
      </c>
      <c r="K188" s="9" t="s">
        <v>2</v>
      </c>
      <c r="L188" s="9" t="s">
        <v>3</v>
      </c>
      <c r="M188" s="9" t="s">
        <v>22</v>
      </c>
      <c r="N188" s="9" t="s">
        <v>23</v>
      </c>
    </row>
    <row r="189" spans="1:15" ht="12.75">
      <c r="A189" s="10">
        <v>2000</v>
      </c>
      <c r="B189" s="12">
        <v>1592.267</v>
      </c>
      <c r="C189" s="12">
        <v>1198.067</v>
      </c>
      <c r="D189" s="12">
        <f aca="true" t="shared" si="12" ref="D189:D207">SUM(E189:G189)</f>
        <v>394.20000000000005</v>
      </c>
      <c r="E189" s="12">
        <v>30.634</v>
      </c>
      <c r="F189" s="12">
        <v>34.283</v>
      </c>
      <c r="G189" s="12">
        <v>329.283</v>
      </c>
      <c r="H189" s="13"/>
      <c r="I189" s="12">
        <v>185743.681</v>
      </c>
      <c r="J189" s="12">
        <v>160623.529</v>
      </c>
      <c r="K189" s="12">
        <f aca="true" t="shared" si="13" ref="K189:K207">SUM(L189:N189)</f>
        <v>25120.152</v>
      </c>
      <c r="L189" s="12">
        <v>2376.241</v>
      </c>
      <c r="M189" s="12">
        <v>2497.202</v>
      </c>
      <c r="N189" s="12">
        <v>20246.709</v>
      </c>
      <c r="O189" s="2"/>
    </row>
    <row r="190" spans="1:15" ht="12.75">
      <c r="A190" s="10">
        <v>2001</v>
      </c>
      <c r="B190" s="12">
        <v>1636.676</v>
      </c>
      <c r="C190" s="12">
        <v>1235.55</v>
      </c>
      <c r="D190" s="12">
        <f t="shared" si="12"/>
        <v>401.126</v>
      </c>
      <c r="E190" s="12">
        <v>31.757</v>
      </c>
      <c r="F190" s="12">
        <v>34.215</v>
      </c>
      <c r="G190" s="12">
        <v>335.154</v>
      </c>
      <c r="H190" s="13"/>
      <c r="I190" s="12">
        <v>196247.625</v>
      </c>
      <c r="J190" s="12">
        <v>170010.817</v>
      </c>
      <c r="K190" s="12">
        <f t="shared" si="13"/>
        <v>26233.083</v>
      </c>
      <c r="L190" s="12">
        <v>2546.627</v>
      </c>
      <c r="M190" s="12">
        <v>2563.402</v>
      </c>
      <c r="N190" s="12">
        <v>21123.054</v>
      </c>
      <c r="O190" s="2"/>
    </row>
    <row r="191" spans="1:15" ht="12.75">
      <c r="A191" s="10">
        <v>2002</v>
      </c>
      <c r="B191" s="12">
        <v>1747.678</v>
      </c>
      <c r="C191" s="12">
        <v>1332.62</v>
      </c>
      <c r="D191" s="12">
        <f t="shared" si="12"/>
        <v>415.058</v>
      </c>
      <c r="E191" s="12">
        <v>37.158</v>
      </c>
      <c r="F191" s="12">
        <v>36.503</v>
      </c>
      <c r="G191" s="12">
        <v>341.397</v>
      </c>
      <c r="H191" s="13"/>
      <c r="I191" s="12">
        <v>219188.679</v>
      </c>
      <c r="J191" s="12">
        <v>190433.079</v>
      </c>
      <c r="K191" s="12">
        <f t="shared" si="13"/>
        <v>28755.599000000002</v>
      </c>
      <c r="L191" s="12">
        <v>3116.809</v>
      </c>
      <c r="M191" s="12">
        <v>2837.144</v>
      </c>
      <c r="N191" s="12">
        <v>22801.646</v>
      </c>
      <c r="O191" s="2"/>
    </row>
    <row r="192" spans="1:15" ht="12.75">
      <c r="A192" s="10">
        <v>2003</v>
      </c>
      <c r="B192" s="12">
        <v>1889.214</v>
      </c>
      <c r="C192" s="12">
        <v>1460.887</v>
      </c>
      <c r="D192" s="12">
        <f t="shared" si="12"/>
        <v>428.327</v>
      </c>
      <c r="E192" s="12">
        <v>40.936</v>
      </c>
      <c r="F192" s="12">
        <v>41.577</v>
      </c>
      <c r="G192" s="12">
        <v>345.814</v>
      </c>
      <c r="H192" s="13"/>
      <c r="I192" s="12">
        <v>249693.105</v>
      </c>
      <c r="J192" s="12">
        <v>218228.631</v>
      </c>
      <c r="K192" s="12">
        <f t="shared" si="13"/>
        <v>31464.474000000002</v>
      </c>
      <c r="L192" s="12">
        <v>3805.467</v>
      </c>
      <c r="M192" s="12">
        <v>3316.397</v>
      </c>
      <c r="N192" s="12">
        <v>24342.61</v>
      </c>
      <c r="O192" s="2"/>
    </row>
    <row r="193" spans="1:15" ht="12.75">
      <c r="A193" s="10" t="s">
        <v>52</v>
      </c>
      <c r="B193" s="12">
        <v>2070.077</v>
      </c>
      <c r="C193" s="12">
        <v>1613.445</v>
      </c>
      <c r="D193" s="12">
        <f t="shared" si="12"/>
        <v>456.632</v>
      </c>
      <c r="E193" s="12">
        <v>42.968</v>
      </c>
      <c r="F193" s="12">
        <v>47.416</v>
      </c>
      <c r="G193" s="12">
        <v>366.248</v>
      </c>
      <c r="H193" s="13"/>
      <c r="I193" s="12">
        <v>292413.689</v>
      </c>
      <c r="J193" s="12">
        <v>255511.321</v>
      </c>
      <c r="K193" s="12">
        <f t="shared" si="13"/>
        <v>36902.367</v>
      </c>
      <c r="L193" s="12">
        <v>3921.943</v>
      </c>
      <c r="M193" s="12">
        <v>4029.255</v>
      </c>
      <c r="N193" s="12">
        <v>28951.169</v>
      </c>
      <c r="O193" s="2"/>
    </row>
    <row r="194" spans="1:15" ht="12.75">
      <c r="A194" s="10">
        <v>2005</v>
      </c>
      <c r="B194" s="12">
        <v>2155.316</v>
      </c>
      <c r="C194" s="12">
        <v>1681.986</v>
      </c>
      <c r="D194" s="12">
        <f t="shared" si="12"/>
        <v>473.33</v>
      </c>
      <c r="E194" s="12">
        <v>39.26</v>
      </c>
      <c r="F194" s="12">
        <v>44.736</v>
      </c>
      <c r="G194" s="12">
        <v>389.334</v>
      </c>
      <c r="H194" s="13"/>
      <c r="I194" s="12">
        <v>329254.469</v>
      </c>
      <c r="J194" s="12">
        <v>284452.288</v>
      </c>
      <c r="K194" s="12">
        <f t="shared" si="13"/>
        <v>44802.179000000004</v>
      </c>
      <c r="L194" s="12">
        <v>3828.178</v>
      </c>
      <c r="M194" s="12">
        <v>4039.629</v>
      </c>
      <c r="N194" s="12">
        <v>36934.372</v>
      </c>
      <c r="O194" s="2"/>
    </row>
    <row r="195" spans="1:15" ht="12.75">
      <c r="A195" s="10">
        <v>2006</v>
      </c>
      <c r="B195" s="12">
        <v>1838.903</v>
      </c>
      <c r="C195" s="12">
        <v>1378.22</v>
      </c>
      <c r="D195" s="12">
        <f t="shared" si="12"/>
        <v>460.683</v>
      </c>
      <c r="E195" s="12">
        <v>35.256</v>
      </c>
      <c r="F195" s="12">
        <v>41.348</v>
      </c>
      <c r="G195" s="12">
        <v>384.079</v>
      </c>
      <c r="H195" s="13"/>
      <c r="I195" s="12">
        <v>291314.492</v>
      </c>
      <c r="J195" s="12">
        <v>245687.007</v>
      </c>
      <c r="K195" s="12">
        <f t="shared" si="13"/>
        <v>45627.485</v>
      </c>
      <c r="L195" s="12">
        <v>3493.762</v>
      </c>
      <c r="M195" s="12">
        <v>3986.387</v>
      </c>
      <c r="N195" s="12">
        <v>38147.336</v>
      </c>
      <c r="O195" s="2"/>
    </row>
    <row r="196" spans="1:15" ht="12.75">
      <c r="A196" s="10">
        <v>2007</v>
      </c>
      <c r="B196" s="12">
        <v>1398.415</v>
      </c>
      <c r="C196" s="12">
        <v>979.889</v>
      </c>
      <c r="D196" s="12">
        <f t="shared" si="12"/>
        <v>418.526</v>
      </c>
      <c r="E196" s="12">
        <v>28.098</v>
      </c>
      <c r="F196" s="12">
        <v>31.464</v>
      </c>
      <c r="G196" s="12">
        <v>358.964</v>
      </c>
      <c r="H196" s="13"/>
      <c r="I196" s="12">
        <v>225236.551</v>
      </c>
      <c r="J196" s="12">
        <v>183679.171</v>
      </c>
      <c r="K196" s="12">
        <f t="shared" si="13"/>
        <v>41557.38</v>
      </c>
      <c r="L196" s="12">
        <v>2867.758</v>
      </c>
      <c r="M196" s="12">
        <v>3012.658</v>
      </c>
      <c r="N196" s="12">
        <v>35676.964</v>
      </c>
      <c r="O196" s="2"/>
    </row>
    <row r="197" spans="1:15" ht="12.75">
      <c r="A197" s="10">
        <v>2008</v>
      </c>
      <c r="B197" s="12">
        <v>905.359</v>
      </c>
      <c r="C197" s="12">
        <v>575.554</v>
      </c>
      <c r="D197" s="12">
        <f t="shared" si="12"/>
        <v>329.80499999999995</v>
      </c>
      <c r="E197" s="12">
        <v>16.834</v>
      </c>
      <c r="F197" s="12">
        <v>17.571</v>
      </c>
      <c r="G197" s="12">
        <v>295.4</v>
      </c>
      <c r="H197" s="13"/>
      <c r="I197" s="12">
        <v>141623.457</v>
      </c>
      <c r="J197" s="12">
        <v>110687.389</v>
      </c>
      <c r="K197" s="12">
        <f t="shared" si="13"/>
        <v>30936.068</v>
      </c>
      <c r="L197" s="12">
        <v>1818.187</v>
      </c>
      <c r="M197" s="12">
        <v>1715.485</v>
      </c>
      <c r="N197" s="12">
        <v>27402.396</v>
      </c>
      <c r="O197" s="2"/>
    </row>
    <row r="198" spans="1:15" ht="12.75">
      <c r="A198" s="10">
        <v>2009</v>
      </c>
      <c r="B198" s="12">
        <v>582.963</v>
      </c>
      <c r="C198" s="12">
        <v>441.148</v>
      </c>
      <c r="D198" s="12">
        <f t="shared" si="12"/>
        <v>141.815</v>
      </c>
      <c r="E198" s="12">
        <v>10.678</v>
      </c>
      <c r="F198" s="12">
        <v>10.012</v>
      </c>
      <c r="G198" s="12">
        <v>121.125</v>
      </c>
      <c r="H198" s="13"/>
      <c r="I198" s="12">
        <v>95410.298</v>
      </c>
      <c r="J198" s="12">
        <v>82357.328</v>
      </c>
      <c r="K198" s="12">
        <f t="shared" si="13"/>
        <v>13052.97</v>
      </c>
      <c r="L198" s="12">
        <v>1098.022</v>
      </c>
      <c r="M198" s="12">
        <v>1005.951</v>
      </c>
      <c r="N198" s="12">
        <v>10948.997</v>
      </c>
      <c r="O198" s="2"/>
    </row>
    <row r="199" spans="1:15" ht="12.75">
      <c r="A199" s="10">
        <v>2010</v>
      </c>
      <c r="B199" s="12">
        <v>604.61</v>
      </c>
      <c r="C199" s="12">
        <v>447.311</v>
      </c>
      <c r="D199" s="12">
        <f t="shared" si="12"/>
        <v>157.299</v>
      </c>
      <c r="E199" s="12">
        <v>10.824</v>
      </c>
      <c r="F199" s="12">
        <v>11.157</v>
      </c>
      <c r="G199" s="12">
        <v>135.318</v>
      </c>
      <c r="H199" s="13"/>
      <c r="I199" s="12">
        <v>101943.061</v>
      </c>
      <c r="J199" s="12">
        <v>87124.237</v>
      </c>
      <c r="K199" s="12">
        <f t="shared" si="13"/>
        <v>14818.824</v>
      </c>
      <c r="L199" s="12">
        <v>1124.443</v>
      </c>
      <c r="M199" s="12">
        <v>1206.45</v>
      </c>
      <c r="N199" s="12">
        <v>12487.931</v>
      </c>
      <c r="O199" s="2"/>
    </row>
    <row r="200" spans="1:15" ht="12.75">
      <c r="A200" s="10">
        <v>2011</v>
      </c>
      <c r="B200" s="12">
        <v>624.061</v>
      </c>
      <c r="C200" s="12">
        <v>418.498</v>
      </c>
      <c r="D200" s="12">
        <f t="shared" si="12"/>
        <v>205.563</v>
      </c>
      <c r="E200" s="12">
        <v>11.146</v>
      </c>
      <c r="F200" s="12">
        <v>10.408</v>
      </c>
      <c r="G200" s="12">
        <v>184.009</v>
      </c>
      <c r="H200" s="13"/>
      <c r="I200" s="12">
        <v>105268.541</v>
      </c>
      <c r="J200" s="12">
        <v>86326.817</v>
      </c>
      <c r="K200" s="12">
        <f t="shared" si="13"/>
        <v>18941.724000000002</v>
      </c>
      <c r="L200" s="12">
        <v>1197.419</v>
      </c>
      <c r="M200" s="12">
        <v>1069.178</v>
      </c>
      <c r="N200" s="12">
        <v>16675.127</v>
      </c>
      <c r="O200" s="2"/>
    </row>
    <row r="201" spans="1:15" ht="12.75">
      <c r="A201" s="10">
        <v>2012</v>
      </c>
      <c r="B201" s="12">
        <v>829.658</v>
      </c>
      <c r="C201" s="12">
        <v>518.695</v>
      </c>
      <c r="D201" s="12">
        <f t="shared" si="12"/>
        <v>310.963</v>
      </c>
      <c r="E201" s="12">
        <v>13.302</v>
      </c>
      <c r="F201" s="12">
        <v>12.599</v>
      </c>
      <c r="G201" s="12">
        <v>285.062</v>
      </c>
      <c r="H201" s="13"/>
      <c r="I201" s="12">
        <v>140425.307</v>
      </c>
      <c r="J201" s="12">
        <v>110661.309</v>
      </c>
      <c r="K201" s="12">
        <f t="shared" si="13"/>
        <v>29763.998</v>
      </c>
      <c r="L201" s="12">
        <v>1479.096</v>
      </c>
      <c r="M201" s="12">
        <v>1324.832</v>
      </c>
      <c r="N201" s="12">
        <v>26960.07</v>
      </c>
      <c r="O201" s="2"/>
    </row>
    <row r="202" spans="1:15" ht="12.75">
      <c r="A202" s="10">
        <v>2013</v>
      </c>
      <c r="B202" s="12">
        <v>990.822</v>
      </c>
      <c r="C202" s="12">
        <v>620.802</v>
      </c>
      <c r="D202" s="12">
        <f t="shared" si="12"/>
        <v>370.02</v>
      </c>
      <c r="E202" s="12">
        <v>15.186</v>
      </c>
      <c r="F202" s="12">
        <v>13.784</v>
      </c>
      <c r="G202" s="12">
        <v>341.05</v>
      </c>
      <c r="H202" s="13"/>
      <c r="I202" s="12">
        <v>177655.914</v>
      </c>
      <c r="J202" s="12">
        <v>139570.7</v>
      </c>
      <c r="K202" s="12">
        <f t="shared" si="13"/>
        <v>38085.214</v>
      </c>
      <c r="L202" s="12">
        <v>1837.485</v>
      </c>
      <c r="M202" s="12">
        <v>1543.655</v>
      </c>
      <c r="N202" s="12">
        <v>34704.074</v>
      </c>
      <c r="O202" s="2"/>
    </row>
    <row r="203" spans="1:15" ht="12.75">
      <c r="A203" s="10" t="s">
        <v>287</v>
      </c>
      <c r="B203" s="12">
        <v>1052.124</v>
      </c>
      <c r="C203" s="12">
        <v>640.318</v>
      </c>
      <c r="D203" s="12">
        <f t="shared" si="12"/>
        <v>411.806</v>
      </c>
      <c r="E203" s="12">
        <v>15.128</v>
      </c>
      <c r="F203" s="12">
        <v>14.725</v>
      </c>
      <c r="G203" s="12">
        <v>381.953</v>
      </c>
      <c r="H203" s="13"/>
      <c r="I203" s="12">
        <v>194349.701</v>
      </c>
      <c r="J203" s="12">
        <v>149633.416</v>
      </c>
      <c r="K203" s="12">
        <f t="shared" si="13"/>
        <v>44716.284</v>
      </c>
      <c r="L203" s="12">
        <v>1940.468</v>
      </c>
      <c r="M203" s="12">
        <v>1711.807</v>
      </c>
      <c r="N203" s="12">
        <v>41064.009</v>
      </c>
      <c r="O203" s="2"/>
    </row>
    <row r="204" spans="1:15" ht="12.75">
      <c r="A204" s="10">
        <v>2015</v>
      </c>
      <c r="B204" s="12">
        <v>1178.138</v>
      </c>
      <c r="C204" s="12">
        <v>690.084</v>
      </c>
      <c r="D204" s="12">
        <f t="shared" si="12"/>
        <v>488.054</v>
      </c>
      <c r="E204" s="12">
        <v>16.338</v>
      </c>
      <c r="F204" s="12">
        <v>16.091</v>
      </c>
      <c r="G204" s="12">
        <v>455.625</v>
      </c>
      <c r="H204" s="13"/>
      <c r="I204" s="12">
        <v>220797.789</v>
      </c>
      <c r="J204" s="12">
        <v>163852.605</v>
      </c>
      <c r="K204" s="12">
        <f t="shared" si="13"/>
        <v>56945.183999999994</v>
      </c>
      <c r="L204" s="12">
        <v>2089.724</v>
      </c>
      <c r="M204" s="12">
        <v>1955.317</v>
      </c>
      <c r="N204" s="12">
        <v>52900.143</v>
      </c>
      <c r="O204" s="2"/>
    </row>
    <row r="205" spans="1:15" ht="12.75">
      <c r="A205" s="10"/>
      <c r="B205" s="12"/>
      <c r="C205" s="12"/>
      <c r="D205" s="12"/>
      <c r="E205" s="12"/>
      <c r="F205" s="12"/>
      <c r="G205" s="12"/>
      <c r="H205" s="13"/>
      <c r="I205" s="12"/>
      <c r="J205" s="12"/>
      <c r="K205" s="12"/>
      <c r="L205" s="12"/>
      <c r="M205" s="12"/>
      <c r="N205" s="12"/>
      <c r="O205" s="2"/>
    </row>
    <row r="206" spans="1:15" ht="12.75">
      <c r="A206" s="10" t="s">
        <v>284</v>
      </c>
      <c r="B206" s="34">
        <v>238.899</v>
      </c>
      <c r="C206" s="34">
        <v>144.46</v>
      </c>
      <c r="D206" s="12">
        <f t="shared" si="12"/>
        <v>94.43900000000001</v>
      </c>
      <c r="E206" s="34">
        <v>3.122</v>
      </c>
      <c r="F206" s="34">
        <v>2.952</v>
      </c>
      <c r="G206" s="34">
        <v>88.36500000000001</v>
      </c>
      <c r="H206" s="12"/>
      <c r="I206" s="12">
        <v>44848.788</v>
      </c>
      <c r="J206" s="12">
        <v>33796.496999999996</v>
      </c>
      <c r="K206" s="12">
        <f t="shared" si="13"/>
        <v>11052.291000000001</v>
      </c>
      <c r="L206" s="34">
        <v>404.024</v>
      </c>
      <c r="M206" s="34">
        <v>370.29200000000003</v>
      </c>
      <c r="N206" s="34">
        <v>10277.975</v>
      </c>
      <c r="O206" s="2"/>
    </row>
    <row r="207" spans="1:15" ht="12.75">
      <c r="A207" s="10" t="s">
        <v>305</v>
      </c>
      <c r="B207" s="34">
        <v>257.405</v>
      </c>
      <c r="C207" s="34">
        <v>166.08</v>
      </c>
      <c r="D207" s="12">
        <f t="shared" si="12"/>
        <v>91.325</v>
      </c>
      <c r="E207" s="34">
        <v>3.788</v>
      </c>
      <c r="F207" s="34">
        <v>3.732</v>
      </c>
      <c r="G207" s="34">
        <v>83.805</v>
      </c>
      <c r="H207" s="34"/>
      <c r="I207" s="34">
        <v>50337.074</v>
      </c>
      <c r="J207" s="34">
        <v>39487.93</v>
      </c>
      <c r="K207" s="12">
        <f t="shared" si="13"/>
        <v>10849.144</v>
      </c>
      <c r="L207" s="34">
        <v>484.21</v>
      </c>
      <c r="M207" s="34">
        <v>463.556</v>
      </c>
      <c r="N207" s="34">
        <v>9901.378</v>
      </c>
      <c r="O207" s="2"/>
    </row>
    <row r="208" spans="2:15" ht="12.75">
      <c r="B208" s="13"/>
      <c r="C208" s="13"/>
      <c r="E208" s="13"/>
      <c r="F208" s="13"/>
      <c r="G208" s="13"/>
      <c r="H208" s="13"/>
      <c r="I208" s="12"/>
      <c r="J208" s="12"/>
      <c r="K208" s="12"/>
      <c r="L208" s="12"/>
      <c r="M208" s="12"/>
      <c r="N208" s="12"/>
      <c r="O208" s="2"/>
    </row>
    <row r="209" spans="1:15" ht="12.75">
      <c r="A209" s="6" t="s">
        <v>4</v>
      </c>
      <c r="B209" s="12">
        <v>126.376</v>
      </c>
      <c r="C209" s="12">
        <v>97.961</v>
      </c>
      <c r="D209" s="12">
        <f aca="true" t="shared" si="14" ref="D209:D272">SUM(E209:G209)</f>
        <v>28.415</v>
      </c>
      <c r="E209" s="12">
        <v>2.597</v>
      </c>
      <c r="F209" s="12">
        <v>2.978</v>
      </c>
      <c r="G209" s="12">
        <v>22.84</v>
      </c>
      <c r="H209" s="13"/>
      <c r="I209" s="12">
        <v>16272.639</v>
      </c>
      <c r="J209" s="12">
        <v>14285.504</v>
      </c>
      <c r="K209" s="12">
        <f aca="true" t="shared" si="15" ref="K209:K272">SUM(L209:N209)</f>
        <v>1987.134</v>
      </c>
      <c r="L209" s="12">
        <v>208.264</v>
      </c>
      <c r="M209" s="12">
        <v>241.812</v>
      </c>
      <c r="N209" s="12">
        <v>1537.058</v>
      </c>
      <c r="O209" s="2"/>
    </row>
    <row r="210" spans="1:15" ht="12.75">
      <c r="A210" s="6" t="s">
        <v>5</v>
      </c>
      <c r="B210" s="12">
        <v>128.454</v>
      </c>
      <c r="C210" s="12">
        <v>93.916</v>
      </c>
      <c r="D210" s="12">
        <f t="shared" si="14"/>
        <v>34.538</v>
      </c>
      <c r="E210" s="12">
        <v>2.494</v>
      </c>
      <c r="F210" s="12">
        <v>2.736</v>
      </c>
      <c r="G210" s="12">
        <v>29.308</v>
      </c>
      <c r="H210" s="13"/>
      <c r="I210" s="12">
        <v>15933.605</v>
      </c>
      <c r="J210" s="12">
        <v>13534.72</v>
      </c>
      <c r="K210" s="12">
        <f t="shared" si="15"/>
        <v>2398.884</v>
      </c>
      <c r="L210" s="12">
        <v>206.315</v>
      </c>
      <c r="M210" s="12">
        <v>210.348</v>
      </c>
      <c r="N210" s="12">
        <v>1982.221</v>
      </c>
      <c r="O210" s="2"/>
    </row>
    <row r="211" spans="1:15" ht="12.75">
      <c r="A211" s="6" t="s">
        <v>6</v>
      </c>
      <c r="B211" s="12">
        <v>148.371</v>
      </c>
      <c r="C211" s="12">
        <v>117.656</v>
      </c>
      <c r="D211" s="12">
        <f t="shared" si="14"/>
        <v>30.715000000000003</v>
      </c>
      <c r="E211" s="12">
        <v>3.073</v>
      </c>
      <c r="F211" s="12">
        <v>2.975</v>
      </c>
      <c r="G211" s="12">
        <v>24.667</v>
      </c>
      <c r="H211" s="13"/>
      <c r="I211" s="12">
        <v>19240.662</v>
      </c>
      <c r="J211" s="12">
        <v>17078.276</v>
      </c>
      <c r="K211" s="12">
        <f t="shared" si="15"/>
        <v>2162.384</v>
      </c>
      <c r="L211" s="12">
        <v>246.433</v>
      </c>
      <c r="M211" s="12">
        <v>237.755</v>
      </c>
      <c r="N211" s="12">
        <v>1678.196</v>
      </c>
      <c r="O211" s="2"/>
    </row>
    <row r="212" spans="1:15" ht="12.75">
      <c r="A212" s="6" t="s">
        <v>7</v>
      </c>
      <c r="B212" s="12">
        <v>167.587</v>
      </c>
      <c r="C212" s="12">
        <v>134.172</v>
      </c>
      <c r="D212" s="12">
        <f t="shared" si="14"/>
        <v>33.415</v>
      </c>
      <c r="E212" s="12">
        <v>4.012</v>
      </c>
      <c r="F212" s="12">
        <v>3.999</v>
      </c>
      <c r="G212" s="12">
        <v>25.404</v>
      </c>
      <c r="H212" s="13"/>
      <c r="I212" s="12">
        <v>21893.73</v>
      </c>
      <c r="J212" s="12">
        <v>19579.625</v>
      </c>
      <c r="K212" s="12">
        <f t="shared" si="15"/>
        <v>2314.1040000000003</v>
      </c>
      <c r="L212" s="12">
        <v>346.527</v>
      </c>
      <c r="M212" s="12">
        <v>314.732</v>
      </c>
      <c r="N212" s="12">
        <v>1652.845</v>
      </c>
      <c r="O212" s="2"/>
    </row>
    <row r="213" spans="1:15" ht="12.75">
      <c r="A213" s="6" t="s">
        <v>8</v>
      </c>
      <c r="B213" s="12">
        <v>169.514</v>
      </c>
      <c r="C213" s="12">
        <v>132.105</v>
      </c>
      <c r="D213" s="12">
        <f t="shared" si="14"/>
        <v>37.409</v>
      </c>
      <c r="E213" s="12">
        <v>3.814</v>
      </c>
      <c r="F213" s="12">
        <v>3.64</v>
      </c>
      <c r="G213" s="12">
        <v>29.955</v>
      </c>
      <c r="H213" s="13"/>
      <c r="I213" s="12">
        <v>21974.718</v>
      </c>
      <c r="J213" s="12">
        <v>19287.331</v>
      </c>
      <c r="K213" s="12">
        <f t="shared" si="15"/>
        <v>2687.385</v>
      </c>
      <c r="L213" s="12">
        <v>345.157</v>
      </c>
      <c r="M213" s="12">
        <v>293.564</v>
      </c>
      <c r="N213" s="12">
        <v>2048.664</v>
      </c>
      <c r="O213" s="2"/>
    </row>
    <row r="214" spans="1:15" ht="12.75">
      <c r="A214" s="6" t="s">
        <v>9</v>
      </c>
      <c r="B214" s="12">
        <v>175.759</v>
      </c>
      <c r="C214" s="12">
        <v>138.258</v>
      </c>
      <c r="D214" s="12">
        <f t="shared" si="14"/>
        <v>37.501</v>
      </c>
      <c r="E214" s="12">
        <v>3.824</v>
      </c>
      <c r="F214" s="12">
        <v>3.735</v>
      </c>
      <c r="G214" s="12">
        <v>29.942</v>
      </c>
      <c r="H214" s="13"/>
      <c r="I214" s="12">
        <v>22850.005</v>
      </c>
      <c r="J214" s="12">
        <v>20197.518</v>
      </c>
      <c r="K214" s="12">
        <f t="shared" si="15"/>
        <v>2652.486</v>
      </c>
      <c r="L214" s="12">
        <v>341.555</v>
      </c>
      <c r="M214" s="12">
        <v>322.155</v>
      </c>
      <c r="N214" s="12">
        <v>1988.776</v>
      </c>
      <c r="O214" s="2"/>
    </row>
    <row r="215" spans="1:15" ht="12.75">
      <c r="A215" s="6" t="s">
        <v>10</v>
      </c>
      <c r="B215" s="12">
        <v>173.037</v>
      </c>
      <c r="C215" s="12">
        <v>138.582</v>
      </c>
      <c r="D215" s="12">
        <f t="shared" si="14"/>
        <v>34.455</v>
      </c>
      <c r="E215" s="12">
        <v>3.361</v>
      </c>
      <c r="F215" s="12">
        <v>3.153</v>
      </c>
      <c r="G215" s="12">
        <v>27.941</v>
      </c>
      <c r="H215" s="13"/>
      <c r="I215" s="12">
        <v>22860.543</v>
      </c>
      <c r="J215" s="12">
        <v>20343.839</v>
      </c>
      <c r="K215" s="12">
        <f t="shared" si="15"/>
        <v>2516.703</v>
      </c>
      <c r="L215" s="12">
        <v>296.021</v>
      </c>
      <c r="M215" s="12">
        <v>259.666</v>
      </c>
      <c r="N215" s="12">
        <v>1961.016</v>
      </c>
      <c r="O215" s="2"/>
    </row>
    <row r="216" spans="1:15" ht="12.75">
      <c r="A216" s="6" t="s">
        <v>11</v>
      </c>
      <c r="B216" s="12">
        <v>169.869</v>
      </c>
      <c r="C216" s="12">
        <v>130.984</v>
      </c>
      <c r="D216" s="12">
        <f t="shared" si="14"/>
        <v>38.885000000000005</v>
      </c>
      <c r="E216" s="12">
        <v>3.534</v>
      </c>
      <c r="F216" s="12">
        <v>3.684</v>
      </c>
      <c r="G216" s="12">
        <v>31.667</v>
      </c>
      <c r="H216" s="13"/>
      <c r="I216" s="12">
        <v>22367.794</v>
      </c>
      <c r="J216" s="12">
        <v>19545.542</v>
      </c>
      <c r="K216" s="12">
        <f t="shared" si="15"/>
        <v>2822.252</v>
      </c>
      <c r="L216" s="12">
        <v>324.718</v>
      </c>
      <c r="M216" s="12">
        <v>295.526</v>
      </c>
      <c r="N216" s="12">
        <v>2202.008</v>
      </c>
      <c r="O216" s="2"/>
    </row>
    <row r="217" spans="1:15" ht="12.75">
      <c r="A217" s="6" t="s">
        <v>12</v>
      </c>
      <c r="B217" s="12">
        <v>169.099</v>
      </c>
      <c r="C217" s="12">
        <v>130.469</v>
      </c>
      <c r="D217" s="12">
        <f t="shared" si="14"/>
        <v>38.629999999999995</v>
      </c>
      <c r="E217" s="12">
        <v>3.951</v>
      </c>
      <c r="F217" s="12">
        <v>4.47</v>
      </c>
      <c r="G217" s="12">
        <v>30.209</v>
      </c>
      <c r="H217" s="13"/>
      <c r="I217" s="12">
        <v>22244.185</v>
      </c>
      <c r="J217" s="12">
        <v>19497.695</v>
      </c>
      <c r="K217" s="12">
        <f t="shared" si="15"/>
        <v>2746.488</v>
      </c>
      <c r="L217" s="12">
        <v>371.81</v>
      </c>
      <c r="M217" s="12">
        <v>333.856</v>
      </c>
      <c r="N217" s="12">
        <v>2040.822</v>
      </c>
      <c r="O217" s="2"/>
    </row>
    <row r="218" spans="1:15" ht="12.75">
      <c r="A218" s="6" t="s">
        <v>13</v>
      </c>
      <c r="B218" s="12">
        <v>182.817</v>
      </c>
      <c r="C218" s="12">
        <v>138.052</v>
      </c>
      <c r="D218" s="12">
        <f t="shared" si="14"/>
        <v>44.765</v>
      </c>
      <c r="E218" s="12">
        <v>3.869</v>
      </c>
      <c r="F218" s="12">
        <v>3.863</v>
      </c>
      <c r="G218" s="12">
        <v>37.033</v>
      </c>
      <c r="H218" s="13"/>
      <c r="I218" s="12">
        <v>24215.916</v>
      </c>
      <c r="J218" s="12">
        <v>20890.421</v>
      </c>
      <c r="K218" s="12">
        <f t="shared" si="15"/>
        <v>3325.4939999999997</v>
      </c>
      <c r="L218" s="12">
        <v>371.771</v>
      </c>
      <c r="M218" s="12">
        <v>317.721</v>
      </c>
      <c r="N218" s="12">
        <v>2636.002</v>
      </c>
      <c r="O218" s="2"/>
    </row>
    <row r="219" spans="1:15" ht="12.75">
      <c r="A219" s="6" t="s">
        <v>14</v>
      </c>
      <c r="B219" s="12">
        <v>130.48</v>
      </c>
      <c r="C219" s="12">
        <v>99.181</v>
      </c>
      <c r="D219" s="12">
        <f t="shared" si="14"/>
        <v>31.299</v>
      </c>
      <c r="E219" s="12">
        <v>3.563</v>
      </c>
      <c r="F219" s="12">
        <v>3.291</v>
      </c>
      <c r="G219" s="12">
        <v>24.445</v>
      </c>
      <c r="H219" s="13"/>
      <c r="I219" s="12">
        <v>17505.502</v>
      </c>
      <c r="J219" s="12">
        <v>15146.646</v>
      </c>
      <c r="K219" s="12">
        <f t="shared" si="15"/>
        <v>2358.855</v>
      </c>
      <c r="L219" s="12">
        <v>316.468</v>
      </c>
      <c r="M219" s="12">
        <v>269.213</v>
      </c>
      <c r="N219" s="12">
        <v>1773.174</v>
      </c>
      <c r="O219" s="2"/>
    </row>
    <row r="220" spans="1:15" ht="12.75">
      <c r="A220" s="6" t="s">
        <v>15</v>
      </c>
      <c r="B220" s="12">
        <v>147.851</v>
      </c>
      <c r="C220" s="12">
        <v>109.551</v>
      </c>
      <c r="D220" s="12">
        <f t="shared" si="14"/>
        <v>38.3</v>
      </c>
      <c r="E220" s="12">
        <v>2.844</v>
      </c>
      <c r="F220" s="12">
        <v>3.053</v>
      </c>
      <c r="G220" s="12">
        <v>32.403</v>
      </c>
      <c r="H220" s="13"/>
      <c r="I220" s="12">
        <v>19701.232</v>
      </c>
      <c r="J220" s="12">
        <v>16960.106</v>
      </c>
      <c r="K220" s="12">
        <f t="shared" si="15"/>
        <v>2741.124</v>
      </c>
      <c r="L220" s="12">
        <v>258.622</v>
      </c>
      <c r="M220" s="12">
        <v>253.936</v>
      </c>
      <c r="N220" s="12">
        <v>2228.566</v>
      </c>
      <c r="O220" s="2"/>
    </row>
    <row r="221" spans="1:15" ht="12.75">
      <c r="A221" s="6" t="s">
        <v>293</v>
      </c>
      <c r="B221" s="12">
        <v>132.017</v>
      </c>
      <c r="C221" s="12">
        <v>103.441</v>
      </c>
      <c r="D221" s="12">
        <f aca="true" t="shared" si="16" ref="D221:D232">+B221-C221</f>
        <v>28.575999999999993</v>
      </c>
      <c r="E221" s="12">
        <v>2.856</v>
      </c>
      <c r="F221" s="12">
        <v>2.916</v>
      </c>
      <c r="G221" s="12">
        <v>22.804</v>
      </c>
      <c r="H221" s="13"/>
      <c r="I221" s="12">
        <v>18112.715</v>
      </c>
      <c r="J221" s="12">
        <v>15790.964</v>
      </c>
      <c r="K221" s="12">
        <f aca="true" t="shared" si="17" ref="K221:K232">+I221-J221</f>
        <v>2321.751</v>
      </c>
      <c r="L221" s="12">
        <v>257.776</v>
      </c>
      <c r="M221" s="12">
        <v>238.784</v>
      </c>
      <c r="N221" s="12">
        <v>1825.19</v>
      </c>
      <c r="O221" s="2"/>
    </row>
    <row r="222" spans="1:15" ht="12.75">
      <c r="A222" s="6" t="s">
        <v>17</v>
      </c>
      <c r="B222" s="12">
        <v>137.101</v>
      </c>
      <c r="C222" s="12">
        <v>108.4</v>
      </c>
      <c r="D222" s="12">
        <f t="shared" si="16"/>
        <v>28.700999999999993</v>
      </c>
      <c r="E222" s="12">
        <v>2.734</v>
      </c>
      <c r="F222" s="12">
        <v>2.898</v>
      </c>
      <c r="G222" s="12">
        <v>23.069</v>
      </c>
      <c r="H222" s="13"/>
      <c r="I222" s="12">
        <v>19061.217</v>
      </c>
      <c r="J222" s="12">
        <v>16635.291</v>
      </c>
      <c r="K222" s="12">
        <f t="shared" si="17"/>
        <v>2425.9259999999995</v>
      </c>
      <c r="L222" s="12">
        <v>257.36</v>
      </c>
      <c r="M222" s="12">
        <v>242.152</v>
      </c>
      <c r="N222" s="12">
        <v>1926.413</v>
      </c>
      <c r="O222" s="2"/>
    </row>
    <row r="223" spans="1:15" ht="12.75">
      <c r="A223" s="6" t="s">
        <v>18</v>
      </c>
      <c r="B223" s="12">
        <v>190.728</v>
      </c>
      <c r="C223" s="12">
        <v>154.806</v>
      </c>
      <c r="D223" s="12">
        <f t="shared" si="16"/>
        <v>35.922</v>
      </c>
      <c r="E223" s="12">
        <v>4.037</v>
      </c>
      <c r="F223" s="12">
        <v>5.24</v>
      </c>
      <c r="G223" s="12">
        <v>26.645</v>
      </c>
      <c r="H223" s="13"/>
      <c r="I223" s="12">
        <v>26627.293</v>
      </c>
      <c r="J223" s="12">
        <v>23804.718</v>
      </c>
      <c r="K223" s="12">
        <f t="shared" si="17"/>
        <v>2822.5750000000007</v>
      </c>
      <c r="L223" s="12">
        <v>377.957</v>
      </c>
      <c r="M223" s="12">
        <v>379.691</v>
      </c>
      <c r="N223" s="12">
        <v>2064.926</v>
      </c>
      <c r="O223" s="2"/>
    </row>
    <row r="224" spans="1:15" ht="12.75">
      <c r="A224" s="6" t="s">
        <v>19</v>
      </c>
      <c r="B224" s="12">
        <v>192.531</v>
      </c>
      <c r="C224" s="12">
        <v>154.999</v>
      </c>
      <c r="D224" s="12">
        <f t="shared" si="16"/>
        <v>37.53200000000001</v>
      </c>
      <c r="E224" s="12">
        <v>3.974</v>
      </c>
      <c r="F224" s="12">
        <v>4.632</v>
      </c>
      <c r="G224" s="12">
        <v>28.926</v>
      </c>
      <c r="H224" s="13"/>
      <c r="I224" s="12">
        <v>27312.546</v>
      </c>
      <c r="J224" s="12">
        <v>24287.569</v>
      </c>
      <c r="K224" s="12">
        <f t="shared" si="17"/>
        <v>3024.976999999999</v>
      </c>
      <c r="L224" s="12">
        <v>375.061</v>
      </c>
      <c r="M224" s="12">
        <v>404.52</v>
      </c>
      <c r="N224" s="12">
        <v>2245.396</v>
      </c>
      <c r="O224" s="2"/>
    </row>
    <row r="225" spans="1:15" ht="12.75">
      <c r="A225" s="6" t="s">
        <v>20</v>
      </c>
      <c r="B225" s="12">
        <v>188.389</v>
      </c>
      <c r="C225" s="12">
        <v>150.175</v>
      </c>
      <c r="D225" s="12">
        <f t="shared" si="16"/>
        <v>38.214</v>
      </c>
      <c r="E225" s="12">
        <v>3.681</v>
      </c>
      <c r="F225" s="12">
        <v>3.688</v>
      </c>
      <c r="G225" s="12">
        <v>30.845</v>
      </c>
      <c r="H225" s="13"/>
      <c r="I225" s="12">
        <v>26317.006</v>
      </c>
      <c r="J225" s="12">
        <v>23402.266</v>
      </c>
      <c r="K225" s="12">
        <f t="shared" si="17"/>
        <v>2914.7400000000016</v>
      </c>
      <c r="L225" s="12">
        <v>361.632</v>
      </c>
      <c r="M225" s="12">
        <v>318.838</v>
      </c>
      <c r="N225" s="12">
        <v>2234.269</v>
      </c>
      <c r="O225" s="2"/>
    </row>
    <row r="226" spans="1:15" ht="12.75">
      <c r="A226" s="6" t="s">
        <v>21</v>
      </c>
      <c r="B226" s="12">
        <v>197.101</v>
      </c>
      <c r="C226" s="12">
        <v>159.273</v>
      </c>
      <c r="D226" s="12">
        <f t="shared" si="16"/>
        <v>37.828</v>
      </c>
      <c r="E226" s="12">
        <v>3.916</v>
      </c>
      <c r="F226" s="12">
        <v>4.674</v>
      </c>
      <c r="G226" s="12">
        <v>29.238</v>
      </c>
      <c r="H226" s="13"/>
      <c r="I226" s="12">
        <v>28176.816</v>
      </c>
      <c r="J226" s="12">
        <v>25019.529</v>
      </c>
      <c r="K226" s="12">
        <f t="shared" si="17"/>
        <v>3157.2870000000003</v>
      </c>
      <c r="L226" s="12">
        <v>385.697</v>
      </c>
      <c r="M226" s="12">
        <v>417.176</v>
      </c>
      <c r="N226" s="12">
        <v>2354.414</v>
      </c>
      <c r="O226" s="2"/>
    </row>
    <row r="227" spans="1:15" ht="12.75">
      <c r="A227" s="6" t="s">
        <v>28</v>
      </c>
      <c r="B227" s="12">
        <v>185.915</v>
      </c>
      <c r="C227" s="12">
        <v>145.254</v>
      </c>
      <c r="D227" s="12">
        <f t="shared" si="16"/>
        <v>40.661</v>
      </c>
      <c r="E227" s="12">
        <v>3.793</v>
      </c>
      <c r="F227" s="12">
        <v>4.807</v>
      </c>
      <c r="G227" s="12">
        <v>32.061</v>
      </c>
      <c r="H227" s="13"/>
      <c r="I227" s="12">
        <v>26543.241</v>
      </c>
      <c r="J227" s="12">
        <v>23150.419</v>
      </c>
      <c r="K227" s="12">
        <f t="shared" si="17"/>
        <v>3392.822</v>
      </c>
      <c r="L227" s="12">
        <v>379.501</v>
      </c>
      <c r="M227" s="12">
        <v>425.866</v>
      </c>
      <c r="N227" s="12">
        <v>2587.452</v>
      </c>
      <c r="O227" s="2"/>
    </row>
    <row r="228" spans="1:15" ht="12.75">
      <c r="A228" s="6" t="s">
        <v>29</v>
      </c>
      <c r="B228" s="12">
        <v>185.241</v>
      </c>
      <c r="C228" s="12">
        <v>145.623</v>
      </c>
      <c r="D228" s="12">
        <f t="shared" si="16"/>
        <v>39.61800000000002</v>
      </c>
      <c r="E228" s="12">
        <v>3.929</v>
      </c>
      <c r="F228" s="12">
        <v>3.771</v>
      </c>
      <c r="G228" s="12">
        <v>31.918</v>
      </c>
      <c r="H228" s="13"/>
      <c r="I228" s="12">
        <v>26410.012</v>
      </c>
      <c r="J228" s="12">
        <v>23354.39</v>
      </c>
      <c r="K228" s="12">
        <f t="shared" si="17"/>
        <v>3055.6219999999994</v>
      </c>
      <c r="L228" s="12">
        <v>372.275</v>
      </c>
      <c r="M228" s="12">
        <v>310.238</v>
      </c>
      <c r="N228" s="12">
        <v>2373.108</v>
      </c>
      <c r="O228" s="2"/>
    </row>
    <row r="229" spans="1:15" ht="12.75">
      <c r="A229" s="6" t="s">
        <v>31</v>
      </c>
      <c r="B229" s="12">
        <v>174.881</v>
      </c>
      <c r="C229" s="12">
        <v>134.477</v>
      </c>
      <c r="D229" s="12">
        <f t="shared" si="16"/>
        <v>40.403999999999996</v>
      </c>
      <c r="E229" s="12">
        <v>3.319</v>
      </c>
      <c r="F229" s="12">
        <v>3.477</v>
      </c>
      <c r="G229" s="12">
        <v>33.608</v>
      </c>
      <c r="H229" s="13"/>
      <c r="I229" s="12">
        <v>24477.023</v>
      </c>
      <c r="J229" s="12">
        <v>21504.316</v>
      </c>
      <c r="K229" s="12">
        <f t="shared" si="17"/>
        <v>2972.707000000002</v>
      </c>
      <c r="L229" s="12">
        <v>320.638</v>
      </c>
      <c r="M229" s="12">
        <v>308.952</v>
      </c>
      <c r="N229" s="12">
        <v>2343.116</v>
      </c>
      <c r="O229" s="2"/>
    </row>
    <row r="230" spans="1:15" ht="12.75">
      <c r="A230" s="6" t="s">
        <v>32</v>
      </c>
      <c r="B230" s="12">
        <v>174.527</v>
      </c>
      <c r="C230" s="12">
        <v>128.54</v>
      </c>
      <c r="D230" s="12">
        <f t="shared" si="16"/>
        <v>45.986999999999995</v>
      </c>
      <c r="E230" s="12">
        <v>3.755</v>
      </c>
      <c r="F230" s="12">
        <v>3.84</v>
      </c>
      <c r="G230" s="12">
        <v>38.392</v>
      </c>
      <c r="H230" s="13"/>
      <c r="I230" s="12">
        <v>24408.196</v>
      </c>
      <c r="J230" s="12">
        <v>20826.62</v>
      </c>
      <c r="K230" s="12">
        <f t="shared" si="17"/>
        <v>3581.576000000001</v>
      </c>
      <c r="L230" s="12">
        <v>357.17</v>
      </c>
      <c r="M230" s="12">
        <v>337.333</v>
      </c>
      <c r="N230" s="12">
        <v>2887.072</v>
      </c>
      <c r="O230" s="2"/>
    </row>
    <row r="231" spans="1:15" ht="12.75">
      <c r="A231" s="6" t="s">
        <v>33</v>
      </c>
      <c r="B231" s="12">
        <v>156.436</v>
      </c>
      <c r="C231" s="12">
        <v>114.622</v>
      </c>
      <c r="D231" s="12">
        <f t="shared" si="16"/>
        <v>41.81400000000001</v>
      </c>
      <c r="E231" s="12">
        <v>3.999</v>
      </c>
      <c r="F231" s="12">
        <v>3.647</v>
      </c>
      <c r="G231" s="12">
        <v>34.168</v>
      </c>
      <c r="H231" s="13"/>
      <c r="I231" s="12">
        <v>22302.637</v>
      </c>
      <c r="J231" s="12">
        <v>18845.254</v>
      </c>
      <c r="K231" s="12">
        <f t="shared" si="17"/>
        <v>3457.382999999998</v>
      </c>
      <c r="L231" s="12">
        <v>372.034</v>
      </c>
      <c r="M231" s="12">
        <v>323.738</v>
      </c>
      <c r="N231" s="12">
        <v>2761.61</v>
      </c>
      <c r="O231" s="2"/>
    </row>
    <row r="232" spans="1:15" ht="12.75">
      <c r="A232" s="6" t="s">
        <v>34</v>
      </c>
      <c r="B232" s="12">
        <v>155.21</v>
      </c>
      <c r="C232" s="12">
        <v>113.835</v>
      </c>
      <c r="D232" s="12">
        <f t="shared" si="16"/>
        <v>41.375000000000014</v>
      </c>
      <c r="E232" s="12">
        <v>2.975</v>
      </c>
      <c r="F232" s="12">
        <v>3.826</v>
      </c>
      <c r="G232" s="12">
        <v>34.574</v>
      </c>
      <c r="H232" s="13"/>
      <c r="I232" s="12">
        <v>22070.659</v>
      </c>
      <c r="J232" s="12">
        <v>18609.691</v>
      </c>
      <c r="K232" s="12">
        <f t="shared" si="17"/>
        <v>3460.9680000000008</v>
      </c>
      <c r="L232" s="12">
        <v>279.914</v>
      </c>
      <c r="M232" s="12">
        <v>350.516</v>
      </c>
      <c r="N232" s="12">
        <v>2830.536</v>
      </c>
      <c r="O232" s="2"/>
    </row>
    <row r="233" spans="1:15" ht="12.75">
      <c r="A233" s="6" t="s">
        <v>203</v>
      </c>
      <c r="B233" s="12">
        <v>139.7</v>
      </c>
      <c r="C233" s="12">
        <v>106.878</v>
      </c>
      <c r="D233" s="12">
        <f t="shared" si="14"/>
        <v>32.822</v>
      </c>
      <c r="E233" s="12">
        <v>2.036</v>
      </c>
      <c r="F233" s="12">
        <v>2.473</v>
      </c>
      <c r="G233" s="12">
        <v>28.313</v>
      </c>
      <c r="I233" s="12">
        <v>20416.777</v>
      </c>
      <c r="J233" s="12">
        <v>17498.528</v>
      </c>
      <c r="K233" s="12">
        <f t="shared" si="15"/>
        <v>2918.248</v>
      </c>
      <c r="L233" s="12">
        <v>215.99</v>
      </c>
      <c r="M233" s="12">
        <v>219.792</v>
      </c>
      <c r="N233" s="12">
        <v>2482.466</v>
      </c>
      <c r="O233" s="2"/>
    </row>
    <row r="234" spans="1:15" ht="12.75">
      <c r="A234" s="6" t="s">
        <v>36</v>
      </c>
      <c r="B234" s="12">
        <v>149.361</v>
      </c>
      <c r="C234" s="12">
        <v>114.831</v>
      </c>
      <c r="D234" s="12">
        <f t="shared" si="14"/>
        <v>34.53</v>
      </c>
      <c r="E234" s="12">
        <v>2.99</v>
      </c>
      <c r="F234" s="12">
        <v>2.919</v>
      </c>
      <c r="G234" s="12">
        <v>28.621</v>
      </c>
      <c r="I234" s="12">
        <v>22158.374</v>
      </c>
      <c r="J234" s="12">
        <v>19065.434</v>
      </c>
      <c r="K234" s="12">
        <f t="shared" si="15"/>
        <v>3092.9390000000003</v>
      </c>
      <c r="L234" s="12">
        <v>281.708</v>
      </c>
      <c r="M234" s="12">
        <v>275.432</v>
      </c>
      <c r="N234" s="12">
        <v>2535.799</v>
      </c>
      <c r="O234" s="2"/>
    </row>
    <row r="235" spans="1:15" ht="12.75">
      <c r="A235" s="6" t="s">
        <v>37</v>
      </c>
      <c r="B235" s="12">
        <v>190.534</v>
      </c>
      <c r="C235" s="12">
        <v>150.596</v>
      </c>
      <c r="D235" s="12">
        <f t="shared" si="14"/>
        <v>39.938</v>
      </c>
      <c r="E235" s="12">
        <v>3.189</v>
      </c>
      <c r="F235" s="12">
        <v>4.13</v>
      </c>
      <c r="G235" s="12">
        <v>32.619</v>
      </c>
      <c r="I235" s="12">
        <v>28600.338</v>
      </c>
      <c r="J235" s="12">
        <v>24918.6</v>
      </c>
      <c r="K235" s="12">
        <f t="shared" si="15"/>
        <v>3681.737</v>
      </c>
      <c r="L235" s="12">
        <v>321.545</v>
      </c>
      <c r="M235" s="12">
        <v>365.79</v>
      </c>
      <c r="N235" s="12">
        <v>2994.402</v>
      </c>
      <c r="O235" s="2"/>
    </row>
    <row r="236" spans="1:15" ht="12.75">
      <c r="A236" s="6" t="s">
        <v>38</v>
      </c>
      <c r="B236" s="12">
        <v>193.231</v>
      </c>
      <c r="C236" s="12">
        <v>152.698</v>
      </c>
      <c r="D236" s="12">
        <f t="shared" si="14"/>
        <v>40.533</v>
      </c>
      <c r="E236" s="12">
        <v>3.208</v>
      </c>
      <c r="F236" s="12">
        <v>3.472</v>
      </c>
      <c r="G236" s="12">
        <v>33.853</v>
      </c>
      <c r="I236" s="12">
        <v>29081.768</v>
      </c>
      <c r="J236" s="12">
        <v>25550.977</v>
      </c>
      <c r="K236" s="12">
        <f t="shared" si="15"/>
        <v>3530.79</v>
      </c>
      <c r="L236" s="12">
        <v>314.656</v>
      </c>
      <c r="M236" s="12">
        <v>307.409</v>
      </c>
      <c r="N236" s="12">
        <v>2908.725</v>
      </c>
      <c r="O236" s="2"/>
    </row>
    <row r="237" spans="1:15" ht="12.75">
      <c r="A237" s="6" t="s">
        <v>39</v>
      </c>
      <c r="B237" s="12">
        <v>193.065</v>
      </c>
      <c r="C237" s="12">
        <v>155.959</v>
      </c>
      <c r="D237" s="12">
        <f t="shared" si="14"/>
        <v>37.106</v>
      </c>
      <c r="E237" s="12">
        <v>3.542</v>
      </c>
      <c r="F237" s="12">
        <v>3.842</v>
      </c>
      <c r="G237" s="12">
        <v>29.722</v>
      </c>
      <c r="I237" s="12">
        <v>29595.41</v>
      </c>
      <c r="J237" s="12">
        <v>26087.399</v>
      </c>
      <c r="K237" s="12">
        <f t="shared" si="15"/>
        <v>3508.01</v>
      </c>
      <c r="L237" s="12">
        <v>351.557</v>
      </c>
      <c r="M237" s="12">
        <v>352.319</v>
      </c>
      <c r="N237" s="12">
        <v>2804.134</v>
      </c>
      <c r="O237" s="2"/>
    </row>
    <row r="238" spans="1:15" ht="12.75">
      <c r="A238" s="6" t="s">
        <v>40</v>
      </c>
      <c r="B238" s="12">
        <v>211.944</v>
      </c>
      <c r="C238" s="12">
        <v>166.154</v>
      </c>
      <c r="D238" s="12">
        <f t="shared" si="14"/>
        <v>45.79</v>
      </c>
      <c r="E238" s="12">
        <v>3.965</v>
      </c>
      <c r="F238" s="12">
        <v>4.724</v>
      </c>
      <c r="G238" s="12">
        <v>37.101</v>
      </c>
      <c r="I238" s="12">
        <v>32303.09</v>
      </c>
      <c r="J238" s="12">
        <v>28099.586</v>
      </c>
      <c r="K238" s="12">
        <f t="shared" si="15"/>
        <v>4203.502</v>
      </c>
      <c r="L238" s="12">
        <v>366.518</v>
      </c>
      <c r="M238" s="12">
        <v>416.98</v>
      </c>
      <c r="N238" s="12">
        <v>3420.004</v>
      </c>
      <c r="O238" s="2"/>
    </row>
    <row r="239" spans="1:15" ht="12.75">
      <c r="A239" s="6" t="s">
        <v>41</v>
      </c>
      <c r="B239" s="12">
        <v>185.488</v>
      </c>
      <c r="C239" s="12">
        <v>145.931</v>
      </c>
      <c r="D239" s="12">
        <f t="shared" si="14"/>
        <v>39.557</v>
      </c>
      <c r="E239" s="12">
        <v>3.521</v>
      </c>
      <c r="F239" s="12">
        <v>4.087</v>
      </c>
      <c r="G239" s="12">
        <v>31.949</v>
      </c>
      <c r="I239" s="12">
        <v>28350.142</v>
      </c>
      <c r="J239" s="12">
        <v>24554.78</v>
      </c>
      <c r="K239" s="12">
        <f t="shared" si="15"/>
        <v>3795.36</v>
      </c>
      <c r="L239" s="12">
        <v>343.716</v>
      </c>
      <c r="M239" s="12">
        <v>339.385</v>
      </c>
      <c r="N239" s="12">
        <v>3112.259</v>
      </c>
      <c r="O239" s="2"/>
    </row>
    <row r="240" spans="1:15" ht="12.75">
      <c r="A240" s="6" t="s">
        <v>42</v>
      </c>
      <c r="B240" s="12">
        <v>208.003</v>
      </c>
      <c r="C240" s="12">
        <v>161.903</v>
      </c>
      <c r="D240" s="12">
        <f t="shared" si="14"/>
        <v>46.1</v>
      </c>
      <c r="E240" s="12">
        <v>3.795</v>
      </c>
      <c r="F240" s="12">
        <v>4.589</v>
      </c>
      <c r="G240" s="12">
        <v>37.716</v>
      </c>
      <c r="I240" s="12">
        <v>31370.781</v>
      </c>
      <c r="J240" s="12">
        <v>27296.494</v>
      </c>
      <c r="K240" s="12">
        <f t="shared" si="15"/>
        <v>4074.286</v>
      </c>
      <c r="L240" s="12">
        <v>366.854</v>
      </c>
      <c r="M240" s="12">
        <v>396.876</v>
      </c>
      <c r="N240" s="12">
        <v>3310.556</v>
      </c>
      <c r="O240" s="2"/>
    </row>
    <row r="241" spans="1:15" ht="12.75">
      <c r="A241" s="6" t="s">
        <v>43</v>
      </c>
      <c r="B241" s="12">
        <v>193.722</v>
      </c>
      <c r="C241" s="12">
        <v>151.347</v>
      </c>
      <c r="D241" s="12">
        <f t="shared" si="14"/>
        <v>42.375</v>
      </c>
      <c r="E241" s="12">
        <v>3.868</v>
      </c>
      <c r="F241" s="12">
        <v>3.954</v>
      </c>
      <c r="G241" s="12">
        <v>34.553</v>
      </c>
      <c r="I241" s="12">
        <v>30299.595</v>
      </c>
      <c r="J241" s="12">
        <v>26248.087</v>
      </c>
      <c r="K241" s="12">
        <f t="shared" si="15"/>
        <v>4051.5060000000003</v>
      </c>
      <c r="L241" s="12">
        <v>375.356</v>
      </c>
      <c r="M241" s="12">
        <v>357.846</v>
      </c>
      <c r="N241" s="12">
        <v>3318.304</v>
      </c>
      <c r="O241" s="2"/>
    </row>
    <row r="242" spans="1:15" ht="12.75">
      <c r="A242" s="6" t="s">
        <v>44</v>
      </c>
      <c r="B242" s="12">
        <v>176.031</v>
      </c>
      <c r="C242" s="12">
        <v>139.147</v>
      </c>
      <c r="D242" s="12">
        <f t="shared" si="14"/>
        <v>36.884</v>
      </c>
      <c r="E242" s="12">
        <v>3.494</v>
      </c>
      <c r="F242" s="12">
        <v>3.579</v>
      </c>
      <c r="G242" s="12">
        <v>29.811</v>
      </c>
      <c r="I242" s="12">
        <v>27545.455</v>
      </c>
      <c r="J242" s="12">
        <v>23992.581</v>
      </c>
      <c r="K242" s="12">
        <f t="shared" si="15"/>
        <v>3552.872</v>
      </c>
      <c r="L242" s="12">
        <v>330.833</v>
      </c>
      <c r="M242" s="12">
        <v>332.093</v>
      </c>
      <c r="N242" s="12">
        <v>2889.946</v>
      </c>
      <c r="O242" s="2"/>
    </row>
    <row r="243" spans="1:15" ht="12.75">
      <c r="A243" s="6" t="s">
        <v>45</v>
      </c>
      <c r="B243" s="12">
        <v>162.915</v>
      </c>
      <c r="C243" s="12">
        <v>124.036</v>
      </c>
      <c r="D243" s="12">
        <f t="shared" si="14"/>
        <v>38.879</v>
      </c>
      <c r="E243" s="12">
        <v>2.909</v>
      </c>
      <c r="F243" s="12">
        <v>3.628</v>
      </c>
      <c r="G243" s="12">
        <v>32.342</v>
      </c>
      <c r="I243" s="12">
        <v>25131.402</v>
      </c>
      <c r="J243" s="12">
        <v>21554.379</v>
      </c>
      <c r="K243" s="12">
        <f t="shared" si="15"/>
        <v>3577.021</v>
      </c>
      <c r="L243" s="12">
        <v>273.852</v>
      </c>
      <c r="M243" s="12">
        <v>312.742</v>
      </c>
      <c r="N243" s="12">
        <v>2990.427</v>
      </c>
      <c r="O243" s="2"/>
    </row>
    <row r="244" spans="1:15" ht="12.75">
      <c r="A244" s="6" t="s">
        <v>46</v>
      </c>
      <c r="B244" s="12">
        <v>151.322</v>
      </c>
      <c r="C244" s="12">
        <v>112.506</v>
      </c>
      <c r="D244" s="12">
        <f t="shared" si="14"/>
        <v>38.816</v>
      </c>
      <c r="E244" s="12">
        <v>2.743</v>
      </c>
      <c r="F244" s="12">
        <v>3.339</v>
      </c>
      <c r="G244" s="12">
        <v>32.734</v>
      </c>
      <c r="I244" s="12">
        <v>23725.94</v>
      </c>
      <c r="J244" s="12">
        <v>19645.555</v>
      </c>
      <c r="K244" s="12">
        <f t="shared" si="15"/>
        <v>4080.384</v>
      </c>
      <c r="L244" s="12">
        <v>274.256</v>
      </c>
      <c r="M244" s="12">
        <v>304.627</v>
      </c>
      <c r="N244" s="12">
        <v>3501.501</v>
      </c>
      <c r="O244" s="2"/>
    </row>
    <row r="245" spans="1:15" ht="12.75">
      <c r="A245" s="6" t="s">
        <v>47</v>
      </c>
      <c r="B245" s="12">
        <v>152.606</v>
      </c>
      <c r="C245" s="12">
        <v>114.258</v>
      </c>
      <c r="D245" s="12">
        <f t="shared" si="14"/>
        <v>38.348</v>
      </c>
      <c r="E245" s="12">
        <v>3.01</v>
      </c>
      <c r="F245" s="12">
        <v>3.619</v>
      </c>
      <c r="G245" s="12">
        <v>31.719</v>
      </c>
      <c r="I245" s="12">
        <v>23438.271</v>
      </c>
      <c r="J245" s="12">
        <v>19764.781</v>
      </c>
      <c r="K245" s="12">
        <f t="shared" si="15"/>
        <v>3673.4880000000003</v>
      </c>
      <c r="L245" s="12">
        <v>288.499</v>
      </c>
      <c r="M245" s="12">
        <v>322.627</v>
      </c>
      <c r="N245" s="12">
        <v>3062.362</v>
      </c>
      <c r="O245" s="2"/>
    </row>
    <row r="246" spans="1:15" ht="12.75">
      <c r="A246" s="6" t="s">
        <v>48</v>
      </c>
      <c r="B246" s="12">
        <v>151.022</v>
      </c>
      <c r="C246" s="12">
        <v>115.621</v>
      </c>
      <c r="D246" s="12">
        <f t="shared" si="14"/>
        <v>35.401</v>
      </c>
      <c r="E246" s="12">
        <v>2.6</v>
      </c>
      <c r="F246" s="12">
        <v>3.071</v>
      </c>
      <c r="G246" s="12">
        <v>29.73</v>
      </c>
      <c r="I246" s="12">
        <v>23699.313</v>
      </c>
      <c r="J246" s="12">
        <v>20158.568</v>
      </c>
      <c r="K246" s="12">
        <f t="shared" si="15"/>
        <v>3540.743</v>
      </c>
      <c r="L246" s="12">
        <v>257.653</v>
      </c>
      <c r="M246" s="12">
        <v>298.642</v>
      </c>
      <c r="N246" s="12">
        <v>2984.448</v>
      </c>
      <c r="O246" s="2"/>
    </row>
    <row r="247" spans="1:15" ht="12.75">
      <c r="A247" s="6" t="s">
        <v>49</v>
      </c>
      <c r="B247" s="12">
        <v>194.172</v>
      </c>
      <c r="C247" s="12">
        <v>146.725</v>
      </c>
      <c r="D247" s="12">
        <f t="shared" si="14"/>
        <v>47.446999999999996</v>
      </c>
      <c r="E247" s="12">
        <v>3.465</v>
      </c>
      <c r="F247" s="12">
        <v>3.999</v>
      </c>
      <c r="G247" s="12">
        <v>39.983</v>
      </c>
      <c r="I247" s="12">
        <v>30220.873</v>
      </c>
      <c r="J247" s="12">
        <v>25595.923</v>
      </c>
      <c r="K247" s="12">
        <f t="shared" si="15"/>
        <v>4624.948</v>
      </c>
      <c r="L247" s="12">
        <v>330.729</v>
      </c>
      <c r="M247" s="12">
        <v>395.282</v>
      </c>
      <c r="N247" s="12">
        <v>3898.937</v>
      </c>
      <c r="O247" s="2"/>
    </row>
    <row r="248" spans="1:15" ht="12.75">
      <c r="A248" s="6" t="s">
        <v>50</v>
      </c>
      <c r="B248" s="12">
        <v>168.617</v>
      </c>
      <c r="C248" s="12">
        <v>130.818</v>
      </c>
      <c r="D248" s="12">
        <f t="shared" si="14"/>
        <v>37.799</v>
      </c>
      <c r="E248" s="12">
        <v>2.546</v>
      </c>
      <c r="F248" s="12">
        <v>3.747</v>
      </c>
      <c r="G248" s="12">
        <v>31.506</v>
      </c>
      <c r="I248" s="12">
        <v>27012.368</v>
      </c>
      <c r="J248" s="12">
        <v>23189.992</v>
      </c>
      <c r="K248" s="12">
        <f t="shared" si="15"/>
        <v>3822.3740000000003</v>
      </c>
      <c r="L248" s="12">
        <v>259.431</v>
      </c>
      <c r="M248" s="12">
        <v>341.835</v>
      </c>
      <c r="N248" s="12">
        <v>3221.108</v>
      </c>
      <c r="O248" s="2"/>
    </row>
    <row r="249" spans="1:15" ht="12.75">
      <c r="A249" s="6" t="s">
        <v>51</v>
      </c>
      <c r="B249" s="12">
        <v>184.372</v>
      </c>
      <c r="C249" s="12">
        <v>144.488</v>
      </c>
      <c r="D249" s="12">
        <f t="shared" si="14"/>
        <v>39.884</v>
      </c>
      <c r="E249" s="12">
        <v>3.616</v>
      </c>
      <c r="F249" s="12">
        <v>4.172</v>
      </c>
      <c r="G249" s="12">
        <v>32.096</v>
      </c>
      <c r="I249" s="12">
        <v>29267.518</v>
      </c>
      <c r="J249" s="12">
        <v>25448.724</v>
      </c>
      <c r="K249" s="12">
        <f t="shared" si="15"/>
        <v>3818.7920000000004</v>
      </c>
      <c r="L249" s="12">
        <v>367.929</v>
      </c>
      <c r="M249" s="12">
        <v>395.445</v>
      </c>
      <c r="N249" s="12">
        <v>3055.418</v>
      </c>
      <c r="O249" s="2"/>
    </row>
    <row r="250" spans="1:15" ht="12.75">
      <c r="A250" s="6" t="s">
        <v>53</v>
      </c>
      <c r="B250" s="12">
        <v>184.208</v>
      </c>
      <c r="C250" s="12">
        <v>139.25</v>
      </c>
      <c r="D250" s="12">
        <f t="shared" si="14"/>
        <v>44.958</v>
      </c>
      <c r="E250" s="12">
        <v>3.155</v>
      </c>
      <c r="F250" s="12">
        <v>3.837</v>
      </c>
      <c r="G250" s="12">
        <v>37.966</v>
      </c>
      <c r="I250" s="12">
        <v>29213.091</v>
      </c>
      <c r="J250" s="12">
        <v>24808.987</v>
      </c>
      <c r="K250" s="12">
        <f t="shared" si="15"/>
        <v>4404.102</v>
      </c>
      <c r="L250" s="12">
        <v>301.152</v>
      </c>
      <c r="M250" s="12">
        <v>415.403</v>
      </c>
      <c r="N250" s="12">
        <v>3687.547</v>
      </c>
      <c r="O250" s="2"/>
    </row>
    <row r="251" spans="1:15" ht="12.75">
      <c r="A251" s="6" t="s">
        <v>54</v>
      </c>
      <c r="B251" s="12">
        <v>148.013</v>
      </c>
      <c r="C251" s="12">
        <v>111.633</v>
      </c>
      <c r="D251" s="12">
        <f t="shared" si="14"/>
        <v>36.38</v>
      </c>
      <c r="E251" s="12">
        <v>3.129</v>
      </c>
      <c r="F251" s="12">
        <v>3.571</v>
      </c>
      <c r="G251" s="12">
        <v>29.68</v>
      </c>
      <c r="I251" s="12">
        <v>23539.56</v>
      </c>
      <c r="J251" s="12">
        <v>19924.149</v>
      </c>
      <c r="K251" s="12">
        <f t="shared" si="15"/>
        <v>3615.409</v>
      </c>
      <c r="L251" s="12">
        <v>283.556</v>
      </c>
      <c r="M251" s="12">
        <v>337.797</v>
      </c>
      <c r="N251" s="12">
        <v>2994.056</v>
      </c>
      <c r="O251" s="2"/>
    </row>
    <row r="252" spans="1:15" ht="12.75">
      <c r="A252" s="6" t="s">
        <v>55</v>
      </c>
      <c r="B252" s="12">
        <v>161.19</v>
      </c>
      <c r="C252" s="12">
        <v>121.495</v>
      </c>
      <c r="D252" s="12">
        <f t="shared" si="14"/>
        <v>39.695</v>
      </c>
      <c r="E252" s="12">
        <v>3.678</v>
      </c>
      <c r="F252" s="12">
        <v>3.693</v>
      </c>
      <c r="G252" s="12">
        <v>32.324</v>
      </c>
      <c r="I252" s="12">
        <v>25571.277</v>
      </c>
      <c r="J252" s="12">
        <v>21746.27</v>
      </c>
      <c r="K252" s="12">
        <f t="shared" si="15"/>
        <v>3825.0060000000003</v>
      </c>
      <c r="L252" s="12">
        <v>364.297</v>
      </c>
      <c r="M252" s="12">
        <v>407.391</v>
      </c>
      <c r="N252" s="12">
        <v>3053.318</v>
      </c>
      <c r="O252" s="2"/>
    </row>
    <row r="253" spans="1:15" ht="12.75">
      <c r="A253" s="6" t="s">
        <v>56</v>
      </c>
      <c r="B253" s="12">
        <v>136.588</v>
      </c>
      <c r="C253" s="12">
        <v>97.734</v>
      </c>
      <c r="D253" s="12">
        <f t="shared" si="14"/>
        <v>38.854</v>
      </c>
      <c r="E253" s="12">
        <v>2.851</v>
      </c>
      <c r="F253" s="12">
        <v>3.178</v>
      </c>
      <c r="G253" s="12">
        <v>32.825</v>
      </c>
      <c r="I253" s="12">
        <v>21713.635</v>
      </c>
      <c r="J253" s="12">
        <v>17880.864</v>
      </c>
      <c r="K253" s="12">
        <f t="shared" si="15"/>
        <v>3832.769</v>
      </c>
      <c r="L253" s="12">
        <v>280.998</v>
      </c>
      <c r="M253" s="12">
        <v>321.89</v>
      </c>
      <c r="N253" s="12">
        <v>3229.881</v>
      </c>
      <c r="O253" s="2"/>
    </row>
    <row r="254" spans="1:15" ht="12.75">
      <c r="A254" s="6" t="s">
        <v>57</v>
      </c>
      <c r="B254" s="12">
        <v>133.073</v>
      </c>
      <c r="C254" s="12">
        <v>98.019</v>
      </c>
      <c r="D254" s="12">
        <f t="shared" si="14"/>
        <v>35.054</v>
      </c>
      <c r="E254" s="12">
        <v>2.962</v>
      </c>
      <c r="F254" s="12">
        <v>3.042</v>
      </c>
      <c r="G254" s="12">
        <v>29.05</v>
      </c>
      <c r="I254" s="12">
        <v>21221.979</v>
      </c>
      <c r="J254" s="12">
        <v>17766.598</v>
      </c>
      <c r="K254" s="12">
        <f t="shared" si="15"/>
        <v>3455.38</v>
      </c>
      <c r="L254" s="12">
        <v>298.979</v>
      </c>
      <c r="M254" s="12">
        <v>302.434</v>
      </c>
      <c r="N254" s="12">
        <v>2853.967</v>
      </c>
      <c r="O254" s="2"/>
    </row>
    <row r="255" spans="1:15" ht="12.75">
      <c r="A255" s="6" t="s">
        <v>58</v>
      </c>
      <c r="B255" s="12">
        <v>111.411</v>
      </c>
      <c r="C255" s="12">
        <v>82.158</v>
      </c>
      <c r="D255" s="12">
        <f t="shared" si="14"/>
        <v>29.253</v>
      </c>
      <c r="E255" s="12">
        <v>2.212</v>
      </c>
      <c r="F255" s="12">
        <v>2.402</v>
      </c>
      <c r="G255" s="12">
        <v>24.639</v>
      </c>
      <c r="I255" s="12">
        <v>18078.492</v>
      </c>
      <c r="J255" s="12">
        <v>15300.49</v>
      </c>
      <c r="K255" s="12">
        <f t="shared" si="15"/>
        <v>2778.0009999999997</v>
      </c>
      <c r="L255" s="12">
        <v>220.18</v>
      </c>
      <c r="M255" s="12">
        <v>249.096</v>
      </c>
      <c r="N255" s="12">
        <v>2308.725</v>
      </c>
      <c r="O255" s="2"/>
    </row>
    <row r="256" spans="1:15" ht="12.75">
      <c r="A256" s="6" t="s">
        <v>59</v>
      </c>
      <c r="B256" s="12">
        <v>113.631</v>
      </c>
      <c r="C256" s="12">
        <v>76.021</v>
      </c>
      <c r="D256" s="12">
        <f t="shared" si="14"/>
        <v>37.61</v>
      </c>
      <c r="E256" s="12">
        <v>2.032</v>
      </c>
      <c r="F256" s="12">
        <v>3.017</v>
      </c>
      <c r="G256" s="12">
        <v>32.561</v>
      </c>
      <c r="I256" s="12">
        <v>17423.882</v>
      </c>
      <c r="J256" s="12">
        <v>13987.943</v>
      </c>
      <c r="K256" s="12">
        <f t="shared" si="15"/>
        <v>3435.937</v>
      </c>
      <c r="L256" s="12">
        <v>211.092</v>
      </c>
      <c r="M256" s="12">
        <v>282.06</v>
      </c>
      <c r="N256" s="12">
        <v>2942.785</v>
      </c>
      <c r="O256" s="2"/>
    </row>
    <row r="257" spans="1:15" ht="12.75">
      <c r="A257" s="6" t="s">
        <v>60</v>
      </c>
      <c r="B257" s="12">
        <v>114.061</v>
      </c>
      <c r="C257" s="12">
        <v>80.3</v>
      </c>
      <c r="D257" s="12">
        <f t="shared" si="14"/>
        <v>33.761</v>
      </c>
      <c r="E257" s="12">
        <v>2.128</v>
      </c>
      <c r="F257" s="12">
        <v>2.882</v>
      </c>
      <c r="G257" s="12">
        <v>28.751</v>
      </c>
      <c r="H257" s="12"/>
      <c r="I257" s="12">
        <v>17793.781</v>
      </c>
      <c r="J257" s="12">
        <v>14542.139</v>
      </c>
      <c r="K257" s="12">
        <f t="shared" si="15"/>
        <v>3251.64</v>
      </c>
      <c r="L257" s="12">
        <v>213.628</v>
      </c>
      <c r="M257" s="12">
        <v>294.892</v>
      </c>
      <c r="N257" s="12">
        <v>2743.12</v>
      </c>
      <c r="O257" s="2"/>
    </row>
    <row r="258" spans="1:15" ht="12.75">
      <c r="A258" s="6" t="s">
        <v>61</v>
      </c>
      <c r="B258" s="12">
        <v>112.085</v>
      </c>
      <c r="C258" s="12">
        <v>79.353</v>
      </c>
      <c r="D258" s="12">
        <f t="shared" si="14"/>
        <v>32.732</v>
      </c>
      <c r="E258" s="12">
        <v>2.156</v>
      </c>
      <c r="F258" s="12">
        <v>2.708</v>
      </c>
      <c r="G258" s="12">
        <v>27.868</v>
      </c>
      <c r="H258" s="12"/>
      <c r="I258" s="12">
        <v>17293.141</v>
      </c>
      <c r="J258" s="12">
        <v>14309.248</v>
      </c>
      <c r="K258" s="12">
        <f t="shared" si="15"/>
        <v>2983.891</v>
      </c>
      <c r="L258" s="12">
        <v>203.985</v>
      </c>
      <c r="M258" s="12">
        <v>249.877</v>
      </c>
      <c r="N258" s="12">
        <v>2530.029</v>
      </c>
      <c r="O258" s="2"/>
    </row>
    <row r="259" spans="1:15" ht="12.75">
      <c r="A259" s="6" t="s">
        <v>62</v>
      </c>
      <c r="B259" s="12">
        <v>139.443</v>
      </c>
      <c r="C259" s="12">
        <v>103.38</v>
      </c>
      <c r="D259" s="12">
        <f t="shared" si="14"/>
        <v>36.063</v>
      </c>
      <c r="E259" s="12">
        <v>3.175</v>
      </c>
      <c r="F259" s="12">
        <v>3.129</v>
      </c>
      <c r="G259" s="12">
        <v>29.759</v>
      </c>
      <c r="H259" s="12"/>
      <c r="I259" s="12">
        <v>21989.497</v>
      </c>
      <c r="J259" s="12">
        <v>18519.259</v>
      </c>
      <c r="K259" s="12">
        <f t="shared" si="15"/>
        <v>3470.236</v>
      </c>
      <c r="L259" s="12">
        <v>310.789</v>
      </c>
      <c r="M259" s="12">
        <v>298.293</v>
      </c>
      <c r="N259" s="12">
        <v>2861.154</v>
      </c>
      <c r="O259" s="2"/>
    </row>
    <row r="260" spans="1:15" ht="12.75">
      <c r="A260" s="6" t="s">
        <v>63</v>
      </c>
      <c r="B260" s="12">
        <v>130.926</v>
      </c>
      <c r="C260" s="12">
        <v>98.566</v>
      </c>
      <c r="D260" s="12">
        <f t="shared" si="14"/>
        <v>32.36</v>
      </c>
      <c r="E260" s="12">
        <v>2.738</v>
      </c>
      <c r="F260" s="12">
        <v>2.441</v>
      </c>
      <c r="G260" s="12">
        <v>27.181</v>
      </c>
      <c r="H260" s="12"/>
      <c r="I260" s="12">
        <v>21346.768</v>
      </c>
      <c r="J260" s="12">
        <v>18152.04</v>
      </c>
      <c r="K260" s="12">
        <f t="shared" si="15"/>
        <v>3194.727</v>
      </c>
      <c r="L260" s="12">
        <v>264.479</v>
      </c>
      <c r="M260" s="12">
        <v>245.291</v>
      </c>
      <c r="N260" s="12">
        <v>2684.957</v>
      </c>
      <c r="O260" s="2"/>
    </row>
    <row r="261" spans="1:15" ht="12.75">
      <c r="A261" s="6" t="s">
        <v>64</v>
      </c>
      <c r="B261" s="12">
        <v>146.031</v>
      </c>
      <c r="C261" s="12">
        <v>106.584</v>
      </c>
      <c r="D261" s="12">
        <f t="shared" si="14"/>
        <v>39.447</v>
      </c>
      <c r="E261" s="12">
        <v>3.039</v>
      </c>
      <c r="F261" s="12">
        <v>3.063</v>
      </c>
      <c r="G261" s="12">
        <v>33.345</v>
      </c>
      <c r="H261" s="12"/>
      <c r="I261" s="12">
        <v>23341.588</v>
      </c>
      <c r="J261" s="12">
        <v>19601.841</v>
      </c>
      <c r="K261" s="12">
        <f t="shared" si="15"/>
        <v>3739.745</v>
      </c>
      <c r="L261" s="12">
        <v>295.951</v>
      </c>
      <c r="M261" s="12">
        <v>282.185</v>
      </c>
      <c r="N261" s="12">
        <v>3161.609</v>
      </c>
      <c r="O261" s="2"/>
    </row>
    <row r="262" spans="1:15" ht="12.75">
      <c r="A262" s="6" t="s">
        <v>65</v>
      </c>
      <c r="B262" s="12">
        <v>135.622</v>
      </c>
      <c r="C262" s="12">
        <v>97.151</v>
      </c>
      <c r="D262" s="12">
        <f t="shared" si="14"/>
        <v>38.471000000000004</v>
      </c>
      <c r="E262" s="12">
        <v>2.485</v>
      </c>
      <c r="F262" s="12">
        <v>2.7</v>
      </c>
      <c r="G262" s="12">
        <v>33.286</v>
      </c>
      <c r="H262" s="12"/>
      <c r="I262" s="12">
        <v>21744.345</v>
      </c>
      <c r="J262" s="12">
        <v>18110.196</v>
      </c>
      <c r="K262" s="12">
        <f t="shared" si="15"/>
        <v>3634.147</v>
      </c>
      <c r="L262" s="12">
        <v>247.682</v>
      </c>
      <c r="M262" s="12">
        <v>244.799</v>
      </c>
      <c r="N262" s="12">
        <v>3141.666</v>
      </c>
      <c r="O262" s="2"/>
    </row>
    <row r="263" spans="1:15" ht="12.75">
      <c r="A263" s="6" t="s">
        <v>66</v>
      </c>
      <c r="B263" s="12">
        <v>122.528</v>
      </c>
      <c r="C263" s="12">
        <v>89.818</v>
      </c>
      <c r="D263" s="12">
        <f t="shared" si="14"/>
        <v>32.71</v>
      </c>
      <c r="E263" s="12">
        <v>2.363</v>
      </c>
      <c r="F263" s="12">
        <v>2.867</v>
      </c>
      <c r="G263" s="12">
        <v>27.48</v>
      </c>
      <c r="H263" s="12"/>
      <c r="I263" s="12">
        <v>20064.204</v>
      </c>
      <c r="J263" s="12">
        <v>16978.868</v>
      </c>
      <c r="K263" s="12">
        <f t="shared" si="15"/>
        <v>3085.334</v>
      </c>
      <c r="L263" s="12">
        <v>240.187</v>
      </c>
      <c r="M263" s="12">
        <v>273.148</v>
      </c>
      <c r="N263" s="12">
        <v>2571.999</v>
      </c>
      <c r="O263" s="2"/>
    </row>
    <row r="264" spans="1:15" ht="12.75">
      <c r="A264" s="6" t="s">
        <v>67</v>
      </c>
      <c r="B264" s="12">
        <v>126.002</v>
      </c>
      <c r="C264" s="12">
        <v>87.505</v>
      </c>
      <c r="D264" s="12">
        <f t="shared" si="14"/>
        <v>38.497</v>
      </c>
      <c r="E264" s="12">
        <v>2.439</v>
      </c>
      <c r="F264" s="12">
        <v>2.786</v>
      </c>
      <c r="G264" s="12">
        <v>33.272</v>
      </c>
      <c r="H264" s="12"/>
      <c r="I264" s="12">
        <v>20140.408</v>
      </c>
      <c r="J264" s="12">
        <v>16357.988</v>
      </c>
      <c r="K264" s="12">
        <f t="shared" si="15"/>
        <v>3782.419</v>
      </c>
      <c r="L264" s="12">
        <v>241.052</v>
      </c>
      <c r="M264" s="12">
        <v>301.364</v>
      </c>
      <c r="N264" s="12">
        <v>3240.003</v>
      </c>
      <c r="O264" s="2"/>
    </row>
    <row r="265" spans="1:15" ht="12.75">
      <c r="A265" s="6" t="s">
        <v>69</v>
      </c>
      <c r="B265" s="12">
        <v>100.524</v>
      </c>
      <c r="C265" s="12">
        <v>66.579</v>
      </c>
      <c r="D265" s="12">
        <f t="shared" si="14"/>
        <v>33.945</v>
      </c>
      <c r="E265" s="12">
        <v>1.853</v>
      </c>
      <c r="F265" s="12">
        <v>2.093</v>
      </c>
      <c r="G265" s="12">
        <v>29.999</v>
      </c>
      <c r="H265" s="12"/>
      <c r="I265" s="12">
        <v>16261.546</v>
      </c>
      <c r="J265" s="12">
        <v>12705.234</v>
      </c>
      <c r="K265" s="12">
        <f t="shared" si="15"/>
        <v>3556.31</v>
      </c>
      <c r="L265" s="12">
        <v>181.02</v>
      </c>
      <c r="M265" s="12">
        <v>179.322</v>
      </c>
      <c r="N265" s="12">
        <v>3195.968</v>
      </c>
      <c r="O265" s="2"/>
    </row>
    <row r="266" spans="1:15" ht="12.75">
      <c r="A266" s="6" t="s">
        <v>72</v>
      </c>
      <c r="B266" s="12">
        <v>103.833</v>
      </c>
      <c r="C266" s="12">
        <v>70.722</v>
      </c>
      <c r="D266" s="12">
        <f t="shared" si="14"/>
        <v>33.111</v>
      </c>
      <c r="E266" s="12">
        <v>2.065</v>
      </c>
      <c r="F266" s="12">
        <v>2.224</v>
      </c>
      <c r="G266" s="12">
        <v>28.822</v>
      </c>
      <c r="H266" s="12"/>
      <c r="I266" s="12">
        <v>17005.403</v>
      </c>
      <c r="J266" s="12">
        <v>13593.037</v>
      </c>
      <c r="K266" s="12">
        <f t="shared" si="15"/>
        <v>3412.3650000000002</v>
      </c>
      <c r="L266" s="12">
        <v>198.768</v>
      </c>
      <c r="M266" s="12">
        <v>192.465</v>
      </c>
      <c r="N266" s="12">
        <v>3021.132</v>
      </c>
      <c r="O266" s="2"/>
    </row>
    <row r="267" spans="1:15" ht="12.75">
      <c r="A267" s="6" t="s">
        <v>73</v>
      </c>
      <c r="B267" s="12">
        <v>89.54</v>
      </c>
      <c r="C267" s="12">
        <v>54.743</v>
      </c>
      <c r="D267" s="12">
        <f t="shared" si="14"/>
        <v>34.797</v>
      </c>
      <c r="E267" s="12">
        <v>1.878</v>
      </c>
      <c r="F267" s="12">
        <v>2.382</v>
      </c>
      <c r="G267" s="12">
        <v>30.537</v>
      </c>
      <c r="H267" s="12"/>
      <c r="I267" s="12">
        <v>13710.807</v>
      </c>
      <c r="J267" s="12">
        <v>10465.966</v>
      </c>
      <c r="K267" s="12">
        <f t="shared" si="15"/>
        <v>3244.84</v>
      </c>
      <c r="L267" s="12">
        <v>187.486</v>
      </c>
      <c r="M267" s="12">
        <v>215.666</v>
      </c>
      <c r="N267" s="12">
        <v>2841.688</v>
      </c>
      <c r="O267" s="2"/>
    </row>
    <row r="268" spans="1:15" ht="12.75">
      <c r="A268" s="6" t="s">
        <v>74</v>
      </c>
      <c r="B268" s="12">
        <v>77.82</v>
      </c>
      <c r="C268" s="12">
        <v>45.188</v>
      </c>
      <c r="D268" s="12">
        <f t="shared" si="14"/>
        <v>32.632000000000005</v>
      </c>
      <c r="E268" s="12">
        <v>1.779</v>
      </c>
      <c r="F268" s="12">
        <v>2.189</v>
      </c>
      <c r="G268" s="12">
        <v>28.664</v>
      </c>
      <c r="H268" s="12"/>
      <c r="I268" s="12">
        <v>11688.841</v>
      </c>
      <c r="J268" s="12">
        <v>8674.983</v>
      </c>
      <c r="K268" s="12">
        <f t="shared" si="15"/>
        <v>3013.858</v>
      </c>
      <c r="L268" s="12">
        <v>170.026</v>
      </c>
      <c r="M268" s="12">
        <v>201.801</v>
      </c>
      <c r="N268" s="12">
        <v>2642.031</v>
      </c>
      <c r="O268" s="2"/>
    </row>
    <row r="269" spans="1:15" ht="12.75">
      <c r="A269" s="6" t="s">
        <v>75</v>
      </c>
      <c r="B269" s="12">
        <v>77.41</v>
      </c>
      <c r="C269" s="12">
        <v>47.988</v>
      </c>
      <c r="D269" s="12">
        <f t="shared" si="14"/>
        <v>29.422</v>
      </c>
      <c r="E269" s="12">
        <v>1.597</v>
      </c>
      <c r="F269" s="12">
        <v>1.403</v>
      </c>
      <c r="G269" s="12">
        <v>26.422</v>
      </c>
      <c r="H269" s="12"/>
      <c r="I269" s="12">
        <v>11957.337</v>
      </c>
      <c r="J269" s="12">
        <v>9127.794</v>
      </c>
      <c r="K269" s="12">
        <f t="shared" si="15"/>
        <v>2829.5409999999997</v>
      </c>
      <c r="L269" s="12">
        <v>147.963</v>
      </c>
      <c r="M269" s="12">
        <v>111.3</v>
      </c>
      <c r="N269" s="12">
        <v>2570.278</v>
      </c>
      <c r="O269" s="2"/>
    </row>
    <row r="270" spans="1:15" ht="12.75">
      <c r="A270" s="6" t="s">
        <v>76</v>
      </c>
      <c r="B270" s="12">
        <v>75.027</v>
      </c>
      <c r="C270" s="12">
        <v>48.017</v>
      </c>
      <c r="D270" s="12">
        <f t="shared" si="14"/>
        <v>27.009999999999998</v>
      </c>
      <c r="E270" s="12">
        <v>1.484</v>
      </c>
      <c r="F270" s="12">
        <v>1.509</v>
      </c>
      <c r="G270" s="12">
        <v>24.017</v>
      </c>
      <c r="H270" s="12"/>
      <c r="I270" s="12">
        <v>11612.985</v>
      </c>
      <c r="J270" s="12">
        <v>9088.129</v>
      </c>
      <c r="K270" s="12">
        <f t="shared" si="15"/>
        <v>2524.855</v>
      </c>
      <c r="L270" s="12">
        <v>155.255</v>
      </c>
      <c r="M270" s="12">
        <v>126.765</v>
      </c>
      <c r="N270" s="12">
        <v>2242.835</v>
      </c>
      <c r="O270" s="2"/>
    </row>
    <row r="271" spans="1:15" ht="12.75">
      <c r="A271" s="6" t="s">
        <v>78</v>
      </c>
      <c r="B271" s="12">
        <v>79.077</v>
      </c>
      <c r="C271" s="12">
        <v>54.142</v>
      </c>
      <c r="D271" s="12">
        <f t="shared" si="14"/>
        <v>24.935000000000002</v>
      </c>
      <c r="E271" s="12">
        <v>1.446</v>
      </c>
      <c r="F271" s="12">
        <v>1.741</v>
      </c>
      <c r="G271" s="12">
        <v>21.748</v>
      </c>
      <c r="H271" s="12"/>
      <c r="I271" s="12">
        <v>12668.717</v>
      </c>
      <c r="J271" s="12">
        <v>10332.075</v>
      </c>
      <c r="K271" s="12">
        <f t="shared" si="15"/>
        <v>2336.64</v>
      </c>
      <c r="L271" s="12">
        <v>173.343</v>
      </c>
      <c r="M271" s="12">
        <v>170.504</v>
      </c>
      <c r="N271" s="12">
        <v>1992.793</v>
      </c>
      <c r="O271" s="2"/>
    </row>
    <row r="272" spans="1:15" ht="12.75">
      <c r="A272" s="6" t="s">
        <v>79</v>
      </c>
      <c r="B272" s="12">
        <v>91.531</v>
      </c>
      <c r="C272" s="12">
        <v>63.433</v>
      </c>
      <c r="D272" s="12">
        <f t="shared" si="14"/>
        <v>28.098000000000003</v>
      </c>
      <c r="E272" s="12">
        <v>1.83</v>
      </c>
      <c r="F272" s="12">
        <v>1.816</v>
      </c>
      <c r="G272" s="12">
        <v>24.452</v>
      </c>
      <c r="H272" s="12"/>
      <c r="I272" s="12">
        <v>14927.707</v>
      </c>
      <c r="J272" s="12">
        <v>12056.982</v>
      </c>
      <c r="K272" s="12">
        <f t="shared" si="15"/>
        <v>2870.7239999999997</v>
      </c>
      <c r="L272" s="12">
        <v>194.146</v>
      </c>
      <c r="M272" s="12">
        <v>169.695</v>
      </c>
      <c r="N272" s="12">
        <v>2506.883</v>
      </c>
      <c r="O272" s="2"/>
    </row>
    <row r="273" spans="1:15" ht="12.75">
      <c r="A273" s="6" t="s">
        <v>80</v>
      </c>
      <c r="B273" s="12">
        <v>92.29</v>
      </c>
      <c r="C273" s="12">
        <v>61.857</v>
      </c>
      <c r="D273" s="12">
        <f aca="true" t="shared" si="18" ref="D273:D336">SUM(E273:G273)</f>
        <v>30.433</v>
      </c>
      <c r="E273" s="12">
        <v>1.511</v>
      </c>
      <c r="F273" s="12">
        <v>1.661</v>
      </c>
      <c r="G273" s="12">
        <v>27.261</v>
      </c>
      <c r="H273" s="12"/>
      <c r="I273" s="12">
        <v>14561.311</v>
      </c>
      <c r="J273" s="12">
        <v>11691.127</v>
      </c>
      <c r="K273" s="12">
        <f aca="true" t="shared" si="19" ref="K273:K336">SUM(L273:N273)</f>
        <v>2870.181</v>
      </c>
      <c r="L273" s="12">
        <v>127.885</v>
      </c>
      <c r="M273" s="12">
        <v>153.669</v>
      </c>
      <c r="N273" s="12">
        <v>2588.627</v>
      </c>
      <c r="O273" s="2"/>
    </row>
    <row r="274" spans="1:15" ht="12.75">
      <c r="A274" s="6" t="s">
        <v>81</v>
      </c>
      <c r="B274" s="12">
        <v>110.583</v>
      </c>
      <c r="C274" s="12">
        <v>59.407</v>
      </c>
      <c r="D274" s="12">
        <f t="shared" si="18"/>
        <v>51.176</v>
      </c>
      <c r="E274" s="12">
        <v>1.598</v>
      </c>
      <c r="F274" s="12">
        <v>1.529</v>
      </c>
      <c r="G274" s="12">
        <v>48.049</v>
      </c>
      <c r="H274" s="12"/>
      <c r="I274" s="12">
        <v>15646.503</v>
      </c>
      <c r="J274" s="12">
        <v>11380.571</v>
      </c>
      <c r="K274" s="12">
        <f t="shared" si="19"/>
        <v>4265.9310000000005</v>
      </c>
      <c r="L274" s="12">
        <v>167.696</v>
      </c>
      <c r="M274" s="12">
        <v>148.71</v>
      </c>
      <c r="N274" s="12">
        <v>3949.525</v>
      </c>
      <c r="O274" s="2"/>
    </row>
    <row r="275" spans="1:15" ht="12.75">
      <c r="A275" s="6" t="s">
        <v>82</v>
      </c>
      <c r="B275" s="12">
        <v>85.906</v>
      </c>
      <c r="C275" s="12">
        <v>55.698</v>
      </c>
      <c r="D275" s="12">
        <f t="shared" si="18"/>
        <v>30.208000000000002</v>
      </c>
      <c r="E275" s="12">
        <v>1.638</v>
      </c>
      <c r="F275" s="12">
        <v>1.642</v>
      </c>
      <c r="G275" s="12">
        <v>26.928</v>
      </c>
      <c r="H275" s="12"/>
      <c r="I275" s="12">
        <v>13128.098</v>
      </c>
      <c r="J275" s="12">
        <v>10535.678</v>
      </c>
      <c r="K275" s="12">
        <f t="shared" si="19"/>
        <v>2592.4179999999997</v>
      </c>
      <c r="L275" s="12">
        <v>152.225</v>
      </c>
      <c r="M275" s="12">
        <v>140.77</v>
      </c>
      <c r="N275" s="12">
        <v>2299.423</v>
      </c>
      <c r="O275" s="2"/>
    </row>
    <row r="276" spans="1:15" ht="12.75">
      <c r="A276" s="6" t="s">
        <v>83</v>
      </c>
      <c r="B276" s="12">
        <v>76.263</v>
      </c>
      <c r="C276" s="12">
        <v>48</v>
      </c>
      <c r="D276" s="12">
        <f t="shared" si="18"/>
        <v>28.262999999999998</v>
      </c>
      <c r="E276" s="12">
        <v>1.372</v>
      </c>
      <c r="F276" s="12">
        <v>1.514</v>
      </c>
      <c r="G276" s="12">
        <v>25.377</v>
      </c>
      <c r="H276" s="12"/>
      <c r="I276" s="12">
        <v>11613.732</v>
      </c>
      <c r="J276" s="12">
        <v>9228.574</v>
      </c>
      <c r="K276" s="12">
        <f t="shared" si="19"/>
        <v>2385.1569999999997</v>
      </c>
      <c r="L276" s="12">
        <v>140.632</v>
      </c>
      <c r="M276" s="12">
        <v>132.635</v>
      </c>
      <c r="N276" s="12">
        <v>2111.89</v>
      </c>
      <c r="O276" s="2"/>
    </row>
    <row r="277" spans="1:15" ht="12.75">
      <c r="A277" s="6" t="s">
        <v>84</v>
      </c>
      <c r="B277" s="12">
        <v>70.877</v>
      </c>
      <c r="C277" s="12">
        <v>45.869</v>
      </c>
      <c r="D277" s="12">
        <f t="shared" si="18"/>
        <v>25.008</v>
      </c>
      <c r="E277" s="12">
        <v>1.622</v>
      </c>
      <c r="F277" s="12">
        <v>1.733</v>
      </c>
      <c r="G277" s="12">
        <v>21.653</v>
      </c>
      <c r="H277" s="12"/>
      <c r="I277" s="12">
        <v>11206.011</v>
      </c>
      <c r="J277" s="12">
        <v>8606.766</v>
      </c>
      <c r="K277" s="12">
        <f t="shared" si="19"/>
        <v>2599.244</v>
      </c>
      <c r="L277" s="12">
        <v>160.034</v>
      </c>
      <c r="M277" s="12">
        <v>193.598</v>
      </c>
      <c r="N277" s="12">
        <v>2245.612</v>
      </c>
      <c r="O277" s="2"/>
    </row>
    <row r="278" spans="1:15" ht="12.75">
      <c r="A278" s="6" t="s">
        <v>85</v>
      </c>
      <c r="B278" s="12">
        <v>63.691</v>
      </c>
      <c r="C278" s="12">
        <v>40.39</v>
      </c>
      <c r="D278" s="12">
        <f t="shared" si="18"/>
        <v>23.301</v>
      </c>
      <c r="E278" s="12">
        <v>1.323</v>
      </c>
      <c r="F278" s="12">
        <v>1.383</v>
      </c>
      <c r="G278" s="12">
        <v>20.595</v>
      </c>
      <c r="H278" s="12"/>
      <c r="I278" s="12">
        <v>9765.071</v>
      </c>
      <c r="J278" s="12">
        <v>7840.813</v>
      </c>
      <c r="K278" s="12">
        <f t="shared" si="19"/>
        <v>1924.2559999999999</v>
      </c>
      <c r="L278" s="12">
        <v>128.935</v>
      </c>
      <c r="M278" s="12">
        <v>123.241</v>
      </c>
      <c r="N278" s="12">
        <v>1672.08</v>
      </c>
      <c r="O278" s="2"/>
    </row>
    <row r="279" spans="1:15" ht="12.75">
      <c r="A279" s="6" t="s">
        <v>86</v>
      </c>
      <c r="B279" s="12">
        <v>41.48</v>
      </c>
      <c r="C279" s="12">
        <v>26.197</v>
      </c>
      <c r="D279" s="12">
        <f t="shared" si="18"/>
        <v>15.283000000000001</v>
      </c>
      <c r="E279" s="12">
        <v>0.648</v>
      </c>
      <c r="F279" s="12">
        <v>0.873</v>
      </c>
      <c r="G279" s="12">
        <v>13.762</v>
      </c>
      <c r="H279" s="12"/>
      <c r="I279" s="12">
        <v>6389.158</v>
      </c>
      <c r="J279" s="12">
        <v>5029.77</v>
      </c>
      <c r="K279" s="12">
        <f t="shared" si="19"/>
        <v>1359.386</v>
      </c>
      <c r="L279" s="12">
        <v>69.039</v>
      </c>
      <c r="M279" s="12">
        <v>89.069</v>
      </c>
      <c r="N279" s="12">
        <v>1201.278</v>
      </c>
      <c r="O279" s="2"/>
    </row>
    <row r="280" spans="1:15" ht="12.75">
      <c r="A280" s="6" t="s">
        <v>87</v>
      </c>
      <c r="B280" s="12">
        <v>41.224</v>
      </c>
      <c r="C280" s="12">
        <v>24.556</v>
      </c>
      <c r="D280" s="12">
        <f t="shared" si="18"/>
        <v>16.668</v>
      </c>
      <c r="E280" s="12">
        <v>0.765</v>
      </c>
      <c r="F280" s="12">
        <v>0.767</v>
      </c>
      <c r="G280" s="12">
        <v>15.136</v>
      </c>
      <c r="H280" s="12"/>
      <c r="I280" s="12">
        <v>6155.908</v>
      </c>
      <c r="J280" s="12">
        <v>4693.573</v>
      </c>
      <c r="K280" s="12">
        <f t="shared" si="19"/>
        <v>1462.333</v>
      </c>
      <c r="L280" s="12">
        <v>85.205</v>
      </c>
      <c r="M280" s="12">
        <v>65.397</v>
      </c>
      <c r="N280" s="12">
        <v>1311.731</v>
      </c>
      <c r="O280" s="2"/>
    </row>
    <row r="281" spans="1:15" ht="12.75">
      <c r="A281" s="6" t="s">
        <v>88</v>
      </c>
      <c r="B281" s="12">
        <v>37.598</v>
      </c>
      <c r="C281" s="12">
        <v>22.125</v>
      </c>
      <c r="D281" s="12">
        <f t="shared" si="18"/>
        <v>15.472999999999999</v>
      </c>
      <c r="E281" s="12">
        <v>0.689</v>
      </c>
      <c r="F281" s="12">
        <v>0.799</v>
      </c>
      <c r="G281" s="12">
        <v>13.985</v>
      </c>
      <c r="H281" s="12"/>
      <c r="I281" s="12">
        <v>5425.653</v>
      </c>
      <c r="J281" s="12">
        <v>4187.117</v>
      </c>
      <c r="K281" s="12">
        <f t="shared" si="19"/>
        <v>1238.535</v>
      </c>
      <c r="L281" s="12">
        <v>68.425</v>
      </c>
      <c r="M281" s="12">
        <v>69.102</v>
      </c>
      <c r="N281" s="12">
        <v>1101.008</v>
      </c>
      <c r="O281" s="2"/>
    </row>
    <row r="282" spans="1:15" ht="12.75">
      <c r="A282" s="6" t="s">
        <v>89</v>
      </c>
      <c r="B282" s="12">
        <v>39.182</v>
      </c>
      <c r="C282" s="12">
        <v>26.313</v>
      </c>
      <c r="D282" s="12">
        <f t="shared" si="18"/>
        <v>12.869</v>
      </c>
      <c r="E282" s="12">
        <v>0.708</v>
      </c>
      <c r="F282" s="12">
        <v>0.605</v>
      </c>
      <c r="G282" s="12">
        <v>11.556</v>
      </c>
      <c r="H282" s="12"/>
      <c r="I282" s="12">
        <v>5961.856</v>
      </c>
      <c r="J282" s="12">
        <v>4738.96</v>
      </c>
      <c r="K282" s="12">
        <f t="shared" si="19"/>
        <v>1222.8939999999998</v>
      </c>
      <c r="L282" s="12">
        <v>62.57</v>
      </c>
      <c r="M282" s="12">
        <v>56.8</v>
      </c>
      <c r="N282" s="12">
        <v>1103.524</v>
      </c>
      <c r="O282" s="2"/>
    </row>
    <row r="283" spans="1:15" ht="12.75">
      <c r="A283" s="6" t="s">
        <v>90</v>
      </c>
      <c r="B283" s="12">
        <v>45.36</v>
      </c>
      <c r="C283" s="12">
        <v>32.731</v>
      </c>
      <c r="D283" s="12">
        <f t="shared" si="18"/>
        <v>12.629</v>
      </c>
      <c r="E283" s="12">
        <v>1.01</v>
      </c>
      <c r="F283" s="12">
        <v>0.945</v>
      </c>
      <c r="G283" s="12">
        <v>10.674</v>
      </c>
      <c r="H283" s="12"/>
      <c r="I283" s="12">
        <v>7282.293</v>
      </c>
      <c r="J283" s="12">
        <v>5977.198</v>
      </c>
      <c r="K283" s="12">
        <f t="shared" si="19"/>
        <v>1305.094</v>
      </c>
      <c r="L283" s="12">
        <v>86.267</v>
      </c>
      <c r="M283" s="12">
        <v>220.842</v>
      </c>
      <c r="N283" s="12">
        <v>997.985</v>
      </c>
      <c r="O283" s="2"/>
    </row>
    <row r="284" spans="1:15" ht="12.75">
      <c r="A284" s="6" t="s">
        <v>91</v>
      </c>
      <c r="B284" s="12">
        <v>47.814</v>
      </c>
      <c r="C284" s="12">
        <v>37.842</v>
      </c>
      <c r="D284" s="12">
        <f t="shared" si="18"/>
        <v>9.972000000000001</v>
      </c>
      <c r="E284" s="12">
        <v>0.952</v>
      </c>
      <c r="F284" s="12">
        <v>0.736</v>
      </c>
      <c r="G284" s="12">
        <v>8.284</v>
      </c>
      <c r="H284" s="12"/>
      <c r="I284" s="12">
        <v>7884.268</v>
      </c>
      <c r="J284" s="12">
        <v>6901.647</v>
      </c>
      <c r="K284" s="12">
        <f t="shared" si="19"/>
        <v>982.62</v>
      </c>
      <c r="L284" s="12">
        <v>101.588</v>
      </c>
      <c r="M284" s="12">
        <v>84.951</v>
      </c>
      <c r="N284" s="12">
        <v>796.081</v>
      </c>
      <c r="O284" s="2"/>
    </row>
    <row r="285" spans="1:15" ht="12.75">
      <c r="A285" s="6" t="s">
        <v>92</v>
      </c>
      <c r="B285" s="12">
        <v>49.517</v>
      </c>
      <c r="C285" s="12">
        <v>39.461</v>
      </c>
      <c r="D285" s="12">
        <f t="shared" si="18"/>
        <v>10.056000000000001</v>
      </c>
      <c r="E285" s="12">
        <v>0.816</v>
      </c>
      <c r="F285" s="12">
        <v>0.91</v>
      </c>
      <c r="G285" s="12">
        <v>8.33</v>
      </c>
      <c r="H285" s="12"/>
      <c r="I285" s="12">
        <v>8136.149</v>
      </c>
      <c r="J285" s="12">
        <v>7144.958</v>
      </c>
      <c r="K285" s="12">
        <f t="shared" si="19"/>
        <v>991.1890000000001</v>
      </c>
      <c r="L285" s="12">
        <v>78.483</v>
      </c>
      <c r="M285" s="12">
        <v>104.236</v>
      </c>
      <c r="N285" s="12">
        <v>808.47</v>
      </c>
      <c r="O285" s="2"/>
    </row>
    <row r="286" spans="1:15" ht="12.75">
      <c r="A286" s="6" t="s">
        <v>93</v>
      </c>
      <c r="B286" s="12">
        <v>61.29</v>
      </c>
      <c r="C286" s="12">
        <v>46.987</v>
      </c>
      <c r="D286" s="12">
        <f t="shared" si="18"/>
        <v>14.302999999999999</v>
      </c>
      <c r="E286" s="12">
        <v>0.991</v>
      </c>
      <c r="F286" s="12">
        <v>1.404</v>
      </c>
      <c r="G286" s="12">
        <v>11.908</v>
      </c>
      <c r="H286" s="12"/>
      <c r="I286" s="12">
        <v>9734.536</v>
      </c>
      <c r="J286" s="12">
        <v>8646.175</v>
      </c>
      <c r="K286" s="12">
        <f t="shared" si="19"/>
        <v>1088.359</v>
      </c>
      <c r="L286" s="12">
        <v>91.425</v>
      </c>
      <c r="M286" s="12">
        <v>115.64</v>
      </c>
      <c r="N286" s="12">
        <v>881.294</v>
      </c>
      <c r="O286" s="2"/>
    </row>
    <row r="287" spans="1:15" ht="12.75">
      <c r="A287" s="6" t="s">
        <v>94</v>
      </c>
      <c r="B287" s="12">
        <v>56.117</v>
      </c>
      <c r="C287" s="12">
        <v>46.885</v>
      </c>
      <c r="D287" s="12">
        <f t="shared" si="18"/>
        <v>9.232</v>
      </c>
      <c r="E287" s="12">
        <v>0.809</v>
      </c>
      <c r="F287" s="12">
        <v>0.921</v>
      </c>
      <c r="G287" s="12">
        <v>7.502</v>
      </c>
      <c r="H287" s="12"/>
      <c r="I287" s="12">
        <v>9259.807</v>
      </c>
      <c r="J287" s="12">
        <v>8468.407</v>
      </c>
      <c r="K287" s="12">
        <f t="shared" si="19"/>
        <v>791.399</v>
      </c>
      <c r="L287" s="12">
        <v>72.327</v>
      </c>
      <c r="M287" s="12">
        <v>89.542</v>
      </c>
      <c r="N287" s="12">
        <v>629.53</v>
      </c>
      <c r="O287" s="2"/>
    </row>
    <row r="288" spans="1:15" ht="12.75">
      <c r="A288" s="6" t="s">
        <v>95</v>
      </c>
      <c r="B288" s="12">
        <v>53.969</v>
      </c>
      <c r="C288" s="12">
        <v>42.921</v>
      </c>
      <c r="D288" s="12">
        <f t="shared" si="18"/>
        <v>11.048000000000002</v>
      </c>
      <c r="E288" s="12">
        <v>0.973</v>
      </c>
      <c r="F288" s="12">
        <v>0.756</v>
      </c>
      <c r="G288" s="12">
        <v>9.319</v>
      </c>
      <c r="H288" s="12"/>
      <c r="I288" s="12">
        <v>9006.817</v>
      </c>
      <c r="J288" s="12">
        <v>7842.056</v>
      </c>
      <c r="K288" s="12">
        <f t="shared" si="19"/>
        <v>1164.76</v>
      </c>
      <c r="L288" s="12">
        <v>95.475</v>
      </c>
      <c r="M288" s="12">
        <v>71.601</v>
      </c>
      <c r="N288" s="12">
        <v>997.684</v>
      </c>
      <c r="O288" s="2"/>
    </row>
    <row r="289" spans="1:15" ht="12.75">
      <c r="A289" s="6" t="s">
        <v>96</v>
      </c>
      <c r="B289" s="12">
        <v>52.926</v>
      </c>
      <c r="C289" s="12">
        <v>40.736</v>
      </c>
      <c r="D289" s="12">
        <f t="shared" si="18"/>
        <v>12.190000000000001</v>
      </c>
      <c r="E289" s="12">
        <v>1.016</v>
      </c>
      <c r="F289" s="12">
        <v>0.803</v>
      </c>
      <c r="G289" s="12">
        <v>10.371</v>
      </c>
      <c r="H289" s="12"/>
      <c r="I289" s="12">
        <v>8916.394</v>
      </c>
      <c r="J289" s="12">
        <v>7776.282</v>
      </c>
      <c r="K289" s="12">
        <f t="shared" si="19"/>
        <v>1140.11</v>
      </c>
      <c r="L289" s="12">
        <v>100.479</v>
      </c>
      <c r="M289" s="12">
        <v>82.115</v>
      </c>
      <c r="N289" s="12">
        <v>957.516</v>
      </c>
      <c r="O289" s="2"/>
    </row>
    <row r="290" spans="1:15" ht="12.75">
      <c r="A290" s="6" t="s">
        <v>97</v>
      </c>
      <c r="B290" s="12">
        <v>47.892</v>
      </c>
      <c r="C290" s="12">
        <v>38.563</v>
      </c>
      <c r="D290" s="12">
        <f t="shared" si="18"/>
        <v>9.328999999999999</v>
      </c>
      <c r="E290" s="12">
        <v>0.855</v>
      </c>
      <c r="F290" s="12">
        <v>0.447</v>
      </c>
      <c r="G290" s="12">
        <v>8.027</v>
      </c>
      <c r="H290" s="12"/>
      <c r="I290" s="12">
        <v>8109.421</v>
      </c>
      <c r="J290" s="12">
        <v>7270.502</v>
      </c>
      <c r="K290" s="12">
        <f t="shared" si="19"/>
        <v>838.918</v>
      </c>
      <c r="L290" s="12">
        <v>90.514</v>
      </c>
      <c r="M290" s="12">
        <v>56.17</v>
      </c>
      <c r="N290" s="12">
        <v>692.234</v>
      </c>
      <c r="O290" s="2"/>
    </row>
    <row r="291" spans="1:15" ht="12.75">
      <c r="A291" s="6" t="s">
        <v>98</v>
      </c>
      <c r="B291" s="12">
        <v>42.089</v>
      </c>
      <c r="C291" s="12">
        <v>31.928</v>
      </c>
      <c r="D291" s="12">
        <f t="shared" si="18"/>
        <v>10.161</v>
      </c>
      <c r="E291" s="12">
        <v>1.154</v>
      </c>
      <c r="F291" s="12">
        <v>0.945</v>
      </c>
      <c r="G291" s="12">
        <v>8.062</v>
      </c>
      <c r="H291" s="12"/>
      <c r="I291" s="12">
        <v>7028.007</v>
      </c>
      <c r="J291" s="12">
        <v>6156.314</v>
      </c>
      <c r="K291" s="12">
        <f t="shared" si="19"/>
        <v>871.691</v>
      </c>
      <c r="L291" s="12">
        <v>94.796</v>
      </c>
      <c r="M291" s="12">
        <v>103.44</v>
      </c>
      <c r="N291" s="12">
        <v>673.455</v>
      </c>
      <c r="O291" s="2"/>
    </row>
    <row r="292" spans="1:15" ht="12.75">
      <c r="A292" s="6" t="s">
        <v>99</v>
      </c>
      <c r="B292" s="12">
        <v>49.209</v>
      </c>
      <c r="C292" s="12">
        <v>34.656</v>
      </c>
      <c r="D292" s="12">
        <f t="shared" si="18"/>
        <v>14.552999999999999</v>
      </c>
      <c r="E292" s="12">
        <v>0.705</v>
      </c>
      <c r="F292" s="12">
        <v>0.741</v>
      </c>
      <c r="G292" s="12">
        <v>13.107</v>
      </c>
      <c r="H292" s="12"/>
      <c r="I292" s="12">
        <v>7780.822</v>
      </c>
      <c r="J292" s="12">
        <v>6537.718</v>
      </c>
      <c r="K292" s="12">
        <f t="shared" si="19"/>
        <v>1243.103</v>
      </c>
      <c r="L292" s="12">
        <v>73.111</v>
      </c>
      <c r="M292" s="12">
        <v>86.106</v>
      </c>
      <c r="N292" s="12">
        <v>1083.886</v>
      </c>
      <c r="O292" s="2"/>
    </row>
    <row r="293" spans="1:15" ht="12.75">
      <c r="A293" s="6" t="s">
        <v>100</v>
      </c>
      <c r="B293" s="12">
        <v>40.395</v>
      </c>
      <c r="C293" s="12">
        <v>31.406</v>
      </c>
      <c r="D293" s="12">
        <f t="shared" si="18"/>
        <v>8.989</v>
      </c>
      <c r="E293" s="12">
        <v>0.699</v>
      </c>
      <c r="F293" s="12">
        <v>0.643</v>
      </c>
      <c r="G293" s="12">
        <v>7.647</v>
      </c>
      <c r="H293" s="12"/>
      <c r="I293" s="12">
        <v>6596.785</v>
      </c>
      <c r="J293" s="12">
        <v>5932.835</v>
      </c>
      <c r="K293" s="12">
        <f t="shared" si="19"/>
        <v>663.9490000000001</v>
      </c>
      <c r="L293" s="12">
        <v>66.526</v>
      </c>
      <c r="M293" s="12">
        <v>66.055</v>
      </c>
      <c r="N293" s="12">
        <v>531.368</v>
      </c>
      <c r="O293" s="2"/>
    </row>
    <row r="294" spans="1:15" ht="12.75">
      <c r="A294" s="6" t="s">
        <v>221</v>
      </c>
      <c r="B294" s="12">
        <v>45.295</v>
      </c>
      <c r="C294" s="12">
        <v>35.354</v>
      </c>
      <c r="D294" s="12">
        <f t="shared" si="18"/>
        <v>9.941</v>
      </c>
      <c r="E294" s="12">
        <v>0.726</v>
      </c>
      <c r="F294" s="12">
        <v>0.68</v>
      </c>
      <c r="G294" s="12">
        <v>8.535</v>
      </c>
      <c r="H294" s="12"/>
      <c r="I294" s="12">
        <v>7379.368</v>
      </c>
      <c r="J294" s="12">
        <v>6537.698</v>
      </c>
      <c r="K294" s="12">
        <f t="shared" si="19"/>
        <v>841.668</v>
      </c>
      <c r="L294" s="12">
        <v>71.618</v>
      </c>
      <c r="M294" s="12">
        <v>72.624</v>
      </c>
      <c r="N294" s="12">
        <v>697.426</v>
      </c>
      <c r="O294" s="2"/>
    </row>
    <row r="295" spans="1:15" ht="12.75">
      <c r="A295" s="6" t="s">
        <v>222</v>
      </c>
      <c r="B295" s="12">
        <v>64.055</v>
      </c>
      <c r="C295" s="12">
        <v>50.899</v>
      </c>
      <c r="D295" s="12">
        <f t="shared" si="18"/>
        <v>13.155999999999999</v>
      </c>
      <c r="E295" s="12">
        <v>1.041</v>
      </c>
      <c r="F295" s="12">
        <v>1.136</v>
      </c>
      <c r="G295" s="12">
        <v>10.979</v>
      </c>
      <c r="H295" s="12"/>
      <c r="I295" s="12">
        <v>10735.619</v>
      </c>
      <c r="J295" s="12">
        <v>9472.764</v>
      </c>
      <c r="K295" s="12">
        <f t="shared" si="19"/>
        <v>1262.854</v>
      </c>
      <c r="L295" s="12">
        <v>97.322</v>
      </c>
      <c r="M295" s="12">
        <v>107.43</v>
      </c>
      <c r="N295" s="12">
        <v>1058.102</v>
      </c>
      <c r="O295" s="2"/>
    </row>
    <row r="296" spans="1:15" ht="12.75">
      <c r="A296" s="6" t="s">
        <v>223</v>
      </c>
      <c r="B296" s="12">
        <v>58.895</v>
      </c>
      <c r="C296" s="12">
        <v>46.101</v>
      </c>
      <c r="D296" s="12">
        <f t="shared" si="18"/>
        <v>12.794</v>
      </c>
      <c r="E296" s="12">
        <v>0.824</v>
      </c>
      <c r="F296" s="12">
        <v>0.745</v>
      </c>
      <c r="G296" s="12">
        <v>11.225</v>
      </c>
      <c r="H296" s="12"/>
      <c r="I296" s="12">
        <v>9795.966</v>
      </c>
      <c r="J296" s="12">
        <v>8591.019</v>
      </c>
      <c r="K296" s="12">
        <f t="shared" si="19"/>
        <v>1204.9470000000001</v>
      </c>
      <c r="L296" s="12">
        <v>80.83</v>
      </c>
      <c r="M296" s="12">
        <v>116.031</v>
      </c>
      <c r="N296" s="12">
        <v>1008.086</v>
      </c>
      <c r="O296" s="2"/>
    </row>
    <row r="297" spans="1:15" ht="12.75">
      <c r="A297" s="6" t="s">
        <v>226</v>
      </c>
      <c r="B297" s="12">
        <v>51.119</v>
      </c>
      <c r="C297" s="12">
        <v>39.946</v>
      </c>
      <c r="D297" s="12">
        <f t="shared" si="18"/>
        <v>11.173</v>
      </c>
      <c r="E297" s="12">
        <v>0.913</v>
      </c>
      <c r="F297" s="12">
        <v>0.789</v>
      </c>
      <c r="G297" s="12">
        <v>9.471</v>
      </c>
      <c r="H297" s="12"/>
      <c r="I297" s="12">
        <v>8825.31</v>
      </c>
      <c r="J297" s="12">
        <v>7685.273</v>
      </c>
      <c r="K297" s="12">
        <f t="shared" si="19"/>
        <v>1140.035</v>
      </c>
      <c r="L297" s="12">
        <v>89.845</v>
      </c>
      <c r="M297" s="12">
        <v>86.907</v>
      </c>
      <c r="N297" s="12">
        <v>963.283</v>
      </c>
      <c r="O297" s="2"/>
    </row>
    <row r="298" spans="1:15" ht="12.75">
      <c r="A298" s="6" t="s">
        <v>227</v>
      </c>
      <c r="B298" s="12">
        <v>59.203</v>
      </c>
      <c r="C298" s="12">
        <v>42.901</v>
      </c>
      <c r="D298" s="12">
        <f t="shared" si="18"/>
        <v>16.302</v>
      </c>
      <c r="E298" s="12">
        <v>1.107</v>
      </c>
      <c r="F298" s="12">
        <v>0.991</v>
      </c>
      <c r="G298" s="12">
        <v>14.204</v>
      </c>
      <c r="H298" s="12"/>
      <c r="I298" s="12">
        <v>9908.844</v>
      </c>
      <c r="J298" s="12">
        <v>8307.516</v>
      </c>
      <c r="K298" s="12">
        <f t="shared" si="19"/>
        <v>1601.326</v>
      </c>
      <c r="L298" s="12">
        <v>105.077</v>
      </c>
      <c r="M298" s="12">
        <v>136.374</v>
      </c>
      <c r="N298" s="12">
        <v>1359.875</v>
      </c>
      <c r="O298" s="2"/>
    </row>
    <row r="299" spans="1:15" ht="12.75">
      <c r="A299" s="6" t="s">
        <v>228</v>
      </c>
      <c r="B299" s="12">
        <v>51.568</v>
      </c>
      <c r="C299" s="12">
        <v>37.53</v>
      </c>
      <c r="D299" s="12">
        <f t="shared" si="18"/>
        <v>14.038</v>
      </c>
      <c r="E299" s="12">
        <v>0.909</v>
      </c>
      <c r="F299" s="12">
        <v>0.93</v>
      </c>
      <c r="G299" s="12">
        <v>12.199</v>
      </c>
      <c r="H299" s="12"/>
      <c r="I299" s="12">
        <v>8492.01</v>
      </c>
      <c r="J299" s="12">
        <v>7368.485</v>
      </c>
      <c r="K299" s="12">
        <f t="shared" si="19"/>
        <v>1123.524</v>
      </c>
      <c r="L299" s="12">
        <v>86.127</v>
      </c>
      <c r="M299" s="12">
        <v>97.247</v>
      </c>
      <c r="N299" s="12">
        <v>940.15</v>
      </c>
      <c r="O299" s="2"/>
    </row>
    <row r="300" spans="1:15" ht="12.75">
      <c r="A300" s="6" t="s">
        <v>229</v>
      </c>
      <c r="B300" s="12">
        <v>53.654</v>
      </c>
      <c r="C300" s="12">
        <v>37.167</v>
      </c>
      <c r="D300" s="12">
        <f t="shared" si="18"/>
        <v>16.487000000000002</v>
      </c>
      <c r="E300" s="12">
        <v>0.971</v>
      </c>
      <c r="F300" s="12">
        <v>0.978</v>
      </c>
      <c r="G300" s="12">
        <v>14.538</v>
      </c>
      <c r="H300" s="12"/>
      <c r="I300" s="12">
        <v>8635.956</v>
      </c>
      <c r="J300" s="12">
        <v>7319.72</v>
      </c>
      <c r="K300" s="12">
        <f t="shared" si="19"/>
        <v>1316.234</v>
      </c>
      <c r="L300" s="12">
        <v>91.092</v>
      </c>
      <c r="M300" s="12">
        <v>123.554</v>
      </c>
      <c r="N300" s="12">
        <v>1101.588</v>
      </c>
      <c r="O300" s="2"/>
    </row>
    <row r="301" spans="1:15" ht="12.75">
      <c r="A301" s="6" t="s">
        <v>230</v>
      </c>
      <c r="B301" s="12">
        <v>48.476</v>
      </c>
      <c r="C301" s="12">
        <v>34.28</v>
      </c>
      <c r="D301" s="12">
        <f t="shared" si="18"/>
        <v>14.196000000000002</v>
      </c>
      <c r="E301" s="12">
        <v>0.931</v>
      </c>
      <c r="F301" s="12">
        <v>1.413</v>
      </c>
      <c r="G301" s="12">
        <v>11.852</v>
      </c>
      <c r="H301" s="12"/>
      <c r="I301" s="12">
        <v>8250.199</v>
      </c>
      <c r="J301" s="12">
        <v>6896.982</v>
      </c>
      <c r="K301" s="12">
        <f t="shared" si="19"/>
        <v>1353.2160000000001</v>
      </c>
      <c r="L301" s="12">
        <v>91.566</v>
      </c>
      <c r="M301" s="12">
        <v>131.632</v>
      </c>
      <c r="N301" s="12">
        <v>1130.018</v>
      </c>
      <c r="O301" s="2"/>
    </row>
    <row r="302" spans="1:15" ht="12.75">
      <c r="A302" s="6" t="s">
        <v>231</v>
      </c>
      <c r="B302" s="12">
        <v>43.453</v>
      </c>
      <c r="C302" s="12">
        <v>31.52</v>
      </c>
      <c r="D302" s="12">
        <f t="shared" si="18"/>
        <v>11.933</v>
      </c>
      <c r="E302" s="12">
        <v>0.969</v>
      </c>
      <c r="F302" s="12">
        <v>0.902</v>
      </c>
      <c r="G302" s="12">
        <v>10.062</v>
      </c>
      <c r="H302" s="12"/>
      <c r="I302" s="12">
        <v>7422.675</v>
      </c>
      <c r="J302" s="12">
        <v>6389.857</v>
      </c>
      <c r="K302" s="12">
        <f t="shared" si="19"/>
        <v>1032.817</v>
      </c>
      <c r="L302" s="12">
        <v>93.528</v>
      </c>
      <c r="M302" s="12">
        <v>88.784</v>
      </c>
      <c r="N302" s="12">
        <v>850.505</v>
      </c>
      <c r="O302" s="2"/>
    </row>
    <row r="303" spans="1:15" ht="12.75">
      <c r="A303" s="6" t="s">
        <v>232</v>
      </c>
      <c r="B303" s="12">
        <v>40.905</v>
      </c>
      <c r="C303" s="12">
        <v>29.604</v>
      </c>
      <c r="D303" s="12">
        <f t="shared" si="18"/>
        <v>11.301</v>
      </c>
      <c r="E303" s="12">
        <v>0.817</v>
      </c>
      <c r="F303" s="12">
        <v>0.859</v>
      </c>
      <c r="G303" s="12">
        <v>9.625</v>
      </c>
      <c r="H303" s="12"/>
      <c r="I303" s="12">
        <v>7122.245</v>
      </c>
      <c r="J303" s="12">
        <v>6055.982</v>
      </c>
      <c r="K303" s="12">
        <f t="shared" si="19"/>
        <v>1066.262</v>
      </c>
      <c r="L303" s="12">
        <v>81.193</v>
      </c>
      <c r="M303" s="12">
        <v>83.839</v>
      </c>
      <c r="N303" s="12">
        <v>901.23</v>
      </c>
      <c r="O303" s="2"/>
    </row>
    <row r="304" spans="1:15" ht="12.75">
      <c r="A304" s="6" t="s">
        <v>233</v>
      </c>
      <c r="B304" s="12">
        <v>47.592</v>
      </c>
      <c r="C304" s="12">
        <v>30.603</v>
      </c>
      <c r="D304" s="12">
        <f t="shared" si="18"/>
        <v>16.989</v>
      </c>
      <c r="E304" s="12">
        <v>0.917</v>
      </c>
      <c r="F304" s="12">
        <v>1.091</v>
      </c>
      <c r="G304" s="12">
        <v>14.981</v>
      </c>
      <c r="H304" s="12"/>
      <c r="I304" s="12">
        <v>7941.328</v>
      </c>
      <c r="J304" s="12">
        <v>6259.085</v>
      </c>
      <c r="K304" s="12">
        <f t="shared" si="19"/>
        <v>1682.241</v>
      </c>
      <c r="L304" s="12">
        <v>88.981</v>
      </c>
      <c r="M304" s="12">
        <v>103.574</v>
      </c>
      <c r="N304" s="12">
        <v>1489.686</v>
      </c>
      <c r="O304" s="2"/>
    </row>
    <row r="305" spans="1:15" ht="12.75">
      <c r="A305" s="6" t="s">
        <v>234</v>
      </c>
      <c r="B305" s="12">
        <v>36.28</v>
      </c>
      <c r="C305" s="12">
        <v>26.237</v>
      </c>
      <c r="D305" s="12">
        <f t="shared" si="18"/>
        <v>10.043000000000001</v>
      </c>
      <c r="E305" s="12">
        <v>0.492</v>
      </c>
      <c r="F305" s="12">
        <v>0.805</v>
      </c>
      <c r="G305" s="12">
        <v>8.746</v>
      </c>
      <c r="H305" s="12"/>
      <c r="I305" s="12">
        <v>6417.325</v>
      </c>
      <c r="J305" s="12">
        <v>5536.166</v>
      </c>
      <c r="K305" s="12">
        <f t="shared" si="19"/>
        <v>881.158</v>
      </c>
      <c r="L305" s="12">
        <v>69.465</v>
      </c>
      <c r="M305" s="12">
        <v>94.496</v>
      </c>
      <c r="N305" s="12">
        <v>717.197</v>
      </c>
      <c r="O305" s="2"/>
    </row>
    <row r="306" spans="1:15" ht="12.75">
      <c r="A306" s="6" t="s">
        <v>235</v>
      </c>
      <c r="B306" s="12">
        <v>37.663</v>
      </c>
      <c r="C306" s="12">
        <v>26.548</v>
      </c>
      <c r="D306" s="12">
        <f t="shared" si="18"/>
        <v>11.114999999999998</v>
      </c>
      <c r="E306" s="12">
        <v>0.585</v>
      </c>
      <c r="F306" s="12">
        <v>0.497</v>
      </c>
      <c r="G306" s="12">
        <v>10.033</v>
      </c>
      <c r="H306" s="12"/>
      <c r="I306" s="12">
        <v>6378.212</v>
      </c>
      <c r="J306" s="12">
        <v>5417.836</v>
      </c>
      <c r="K306" s="12">
        <f t="shared" si="19"/>
        <v>960.3739999999999</v>
      </c>
      <c r="L306" s="12">
        <v>66.646</v>
      </c>
      <c r="M306" s="12">
        <v>46.601</v>
      </c>
      <c r="N306" s="12">
        <v>847.127</v>
      </c>
      <c r="O306" s="2"/>
    </row>
    <row r="307" spans="1:15" ht="12.75">
      <c r="A307" s="6" t="s">
        <v>236</v>
      </c>
      <c r="B307" s="12">
        <v>54.408</v>
      </c>
      <c r="C307" s="12">
        <v>37.784</v>
      </c>
      <c r="D307" s="12">
        <f t="shared" si="18"/>
        <v>16.624</v>
      </c>
      <c r="E307" s="12">
        <v>0.968</v>
      </c>
      <c r="F307" s="12">
        <v>0.521</v>
      </c>
      <c r="G307" s="12">
        <v>15.135</v>
      </c>
      <c r="H307" s="12"/>
      <c r="I307" s="12">
        <v>9194.504</v>
      </c>
      <c r="J307" s="12">
        <v>7728.053</v>
      </c>
      <c r="K307" s="12">
        <f t="shared" si="19"/>
        <v>1466.449</v>
      </c>
      <c r="L307" s="12">
        <v>109.795</v>
      </c>
      <c r="M307" s="12">
        <v>56.066</v>
      </c>
      <c r="N307" s="12">
        <v>1300.588</v>
      </c>
      <c r="O307" s="2"/>
    </row>
    <row r="308" spans="1:15" ht="12.75">
      <c r="A308" s="6" t="s">
        <v>237</v>
      </c>
      <c r="B308" s="12">
        <v>50.69</v>
      </c>
      <c r="C308" s="12">
        <v>37.245</v>
      </c>
      <c r="D308" s="12">
        <f t="shared" si="18"/>
        <v>13.445</v>
      </c>
      <c r="E308" s="12">
        <v>0.883</v>
      </c>
      <c r="F308" s="12">
        <v>0.969</v>
      </c>
      <c r="G308" s="12">
        <v>11.593</v>
      </c>
      <c r="H308" s="12"/>
      <c r="I308" s="12">
        <v>8806.179</v>
      </c>
      <c r="J308" s="12">
        <v>7620.749</v>
      </c>
      <c r="K308" s="12">
        <f t="shared" si="19"/>
        <v>1185.429</v>
      </c>
      <c r="L308" s="12">
        <v>77.684</v>
      </c>
      <c r="M308" s="12">
        <v>86.473</v>
      </c>
      <c r="N308" s="12">
        <v>1021.272</v>
      </c>
      <c r="O308" s="2"/>
    </row>
    <row r="309" spans="1:15" ht="12.75">
      <c r="A309" s="6" t="s">
        <v>238</v>
      </c>
      <c r="B309" s="12">
        <v>57.322</v>
      </c>
      <c r="C309" s="12">
        <v>39.691</v>
      </c>
      <c r="D309" s="12">
        <f t="shared" si="18"/>
        <v>17.631</v>
      </c>
      <c r="E309" s="12">
        <v>0.991</v>
      </c>
      <c r="F309" s="12">
        <v>0.858</v>
      </c>
      <c r="G309" s="12">
        <v>15.782</v>
      </c>
      <c r="H309" s="12"/>
      <c r="I309" s="12">
        <v>9600.998</v>
      </c>
      <c r="J309" s="12">
        <v>8032.763</v>
      </c>
      <c r="K309" s="12">
        <f t="shared" si="19"/>
        <v>1568.233</v>
      </c>
      <c r="L309" s="12">
        <v>103.92</v>
      </c>
      <c r="M309" s="12">
        <v>74.506</v>
      </c>
      <c r="N309" s="12">
        <v>1389.807</v>
      </c>
      <c r="O309" s="2"/>
    </row>
    <row r="310" spans="1:15" ht="12.75">
      <c r="A310" s="6" t="s">
        <v>239</v>
      </c>
      <c r="B310" s="12">
        <v>63.814</v>
      </c>
      <c r="C310" s="12">
        <v>41.473</v>
      </c>
      <c r="D310" s="12">
        <f t="shared" si="18"/>
        <v>22.341</v>
      </c>
      <c r="E310" s="12">
        <v>1.193</v>
      </c>
      <c r="F310" s="12">
        <v>0.897</v>
      </c>
      <c r="G310" s="12">
        <v>20.251</v>
      </c>
      <c r="H310" s="12"/>
      <c r="I310" s="12">
        <v>10344.549</v>
      </c>
      <c r="J310" s="12">
        <v>8562.437</v>
      </c>
      <c r="K310" s="12">
        <f t="shared" si="19"/>
        <v>1782.1100000000001</v>
      </c>
      <c r="L310" s="12">
        <v>108.684</v>
      </c>
      <c r="M310" s="12">
        <v>94.179</v>
      </c>
      <c r="N310" s="12">
        <v>1579.247</v>
      </c>
      <c r="O310" s="2"/>
    </row>
    <row r="311" spans="1:15" ht="12.75">
      <c r="A311" s="6" t="s">
        <v>240</v>
      </c>
      <c r="B311" s="12">
        <v>52.606</v>
      </c>
      <c r="C311" s="12">
        <v>35.876</v>
      </c>
      <c r="D311" s="12">
        <f t="shared" si="18"/>
        <v>16.73</v>
      </c>
      <c r="E311" s="12">
        <v>1.055</v>
      </c>
      <c r="F311" s="12">
        <v>0.858</v>
      </c>
      <c r="G311" s="12">
        <v>14.817</v>
      </c>
      <c r="H311" s="12"/>
      <c r="I311" s="12">
        <v>8699.588</v>
      </c>
      <c r="J311" s="12">
        <v>7372.238</v>
      </c>
      <c r="K311" s="12">
        <f t="shared" si="19"/>
        <v>1327.349</v>
      </c>
      <c r="L311" s="12">
        <v>103.265</v>
      </c>
      <c r="M311" s="12">
        <v>89.41</v>
      </c>
      <c r="N311" s="12">
        <v>1134.674</v>
      </c>
      <c r="O311" s="2"/>
    </row>
    <row r="312" spans="1:15" ht="12.75">
      <c r="A312" s="6" t="s">
        <v>241</v>
      </c>
      <c r="B312" s="12">
        <v>62.579</v>
      </c>
      <c r="C312" s="12">
        <v>41.557</v>
      </c>
      <c r="D312" s="12">
        <f t="shared" si="18"/>
        <v>21.022</v>
      </c>
      <c r="E312" s="12">
        <v>1.254</v>
      </c>
      <c r="F312" s="12">
        <v>1.371</v>
      </c>
      <c r="G312" s="12">
        <v>18.397</v>
      </c>
      <c r="H312" s="12"/>
      <c r="I312" s="12">
        <v>10400.671</v>
      </c>
      <c r="J312" s="12">
        <v>8373.404</v>
      </c>
      <c r="K312" s="12">
        <f t="shared" si="19"/>
        <v>2027.265</v>
      </c>
      <c r="L312" s="12">
        <v>122.891</v>
      </c>
      <c r="M312" s="12">
        <v>160.387</v>
      </c>
      <c r="N312" s="12">
        <v>1743.987</v>
      </c>
      <c r="O312" s="2"/>
    </row>
    <row r="313" spans="1:15" ht="12.75">
      <c r="A313" s="6" t="s">
        <v>242</v>
      </c>
      <c r="B313" s="12">
        <v>53.243</v>
      </c>
      <c r="C313" s="12">
        <v>36.32</v>
      </c>
      <c r="D313" s="12">
        <f t="shared" si="18"/>
        <v>16.923000000000002</v>
      </c>
      <c r="E313" s="12">
        <v>0.946</v>
      </c>
      <c r="F313" s="12">
        <v>0.908</v>
      </c>
      <c r="G313" s="12">
        <v>15.069</v>
      </c>
      <c r="H313" s="12"/>
      <c r="I313" s="12">
        <v>9076.526</v>
      </c>
      <c r="J313" s="12">
        <v>7483.411</v>
      </c>
      <c r="K313" s="12">
        <f t="shared" si="19"/>
        <v>1593.113</v>
      </c>
      <c r="L313" s="12">
        <v>82.505</v>
      </c>
      <c r="M313" s="12">
        <v>85.612</v>
      </c>
      <c r="N313" s="12">
        <v>1424.996</v>
      </c>
      <c r="O313" s="2"/>
    </row>
    <row r="314" spans="1:15" ht="12.75">
      <c r="A314" s="6" t="s">
        <v>243</v>
      </c>
      <c r="B314" s="12">
        <v>51.982</v>
      </c>
      <c r="C314" s="12">
        <v>34.357</v>
      </c>
      <c r="D314" s="12">
        <f t="shared" si="18"/>
        <v>17.625</v>
      </c>
      <c r="E314" s="12">
        <v>0.947</v>
      </c>
      <c r="F314" s="12">
        <v>1.004</v>
      </c>
      <c r="G314" s="12">
        <v>15.674</v>
      </c>
      <c r="H314" s="12"/>
      <c r="I314" s="12">
        <v>8508.13</v>
      </c>
      <c r="J314" s="12">
        <v>7107.131</v>
      </c>
      <c r="K314" s="12">
        <f t="shared" si="19"/>
        <v>1400.9969999999998</v>
      </c>
      <c r="L314" s="12">
        <v>81.951</v>
      </c>
      <c r="M314" s="12">
        <v>97.351</v>
      </c>
      <c r="N314" s="12">
        <v>1221.695</v>
      </c>
      <c r="O314" s="2"/>
    </row>
    <row r="315" spans="1:15" ht="12.75">
      <c r="A315" s="6" t="s">
        <v>244</v>
      </c>
      <c r="B315" s="12">
        <v>51.9</v>
      </c>
      <c r="C315" s="12">
        <v>31.608</v>
      </c>
      <c r="D315" s="12">
        <f t="shared" si="18"/>
        <v>20.292</v>
      </c>
      <c r="E315" s="12">
        <v>1.103</v>
      </c>
      <c r="F315" s="12">
        <v>0.683</v>
      </c>
      <c r="G315" s="12">
        <v>18.506</v>
      </c>
      <c r="H315" s="12"/>
      <c r="I315" s="12">
        <v>8643.742</v>
      </c>
      <c r="J315" s="12">
        <v>6575.515</v>
      </c>
      <c r="K315" s="12">
        <f t="shared" si="19"/>
        <v>2068.226</v>
      </c>
      <c r="L315" s="12">
        <v>104.289</v>
      </c>
      <c r="M315" s="12">
        <v>76.745</v>
      </c>
      <c r="N315" s="12">
        <v>1887.192</v>
      </c>
      <c r="O315" s="2"/>
    </row>
    <row r="316" spans="1:15" ht="12.75">
      <c r="A316" s="6" t="s">
        <v>245</v>
      </c>
      <c r="B316" s="12">
        <v>51.574</v>
      </c>
      <c r="C316" s="12">
        <v>29.802</v>
      </c>
      <c r="D316" s="12">
        <f t="shared" si="18"/>
        <v>21.772</v>
      </c>
      <c r="E316" s="12">
        <v>0.729</v>
      </c>
      <c r="F316" s="12">
        <v>1.037</v>
      </c>
      <c r="G316" s="12">
        <v>20.006</v>
      </c>
      <c r="H316" s="12"/>
      <c r="I316" s="12">
        <v>7980.825</v>
      </c>
      <c r="J316" s="12">
        <v>6002.523</v>
      </c>
      <c r="K316" s="12">
        <f t="shared" si="19"/>
        <v>1978.3</v>
      </c>
      <c r="L316" s="12">
        <v>80.683</v>
      </c>
      <c r="M316" s="12">
        <v>117.211</v>
      </c>
      <c r="N316" s="12">
        <v>1780.406</v>
      </c>
      <c r="O316" s="2"/>
    </row>
    <row r="317" spans="1:15" ht="12.75">
      <c r="A317" s="6" t="s">
        <v>246</v>
      </c>
      <c r="B317" s="12">
        <v>47.822</v>
      </c>
      <c r="C317" s="12">
        <v>30.488</v>
      </c>
      <c r="D317" s="12">
        <f t="shared" si="18"/>
        <v>17.334</v>
      </c>
      <c r="E317" s="12">
        <v>0.752</v>
      </c>
      <c r="F317" s="12">
        <v>0.652</v>
      </c>
      <c r="G317" s="12">
        <v>15.93</v>
      </c>
      <c r="H317" s="12"/>
      <c r="I317" s="12">
        <v>7727.765</v>
      </c>
      <c r="J317" s="12">
        <v>6208.492</v>
      </c>
      <c r="K317" s="12">
        <f t="shared" si="19"/>
        <v>1519.272</v>
      </c>
      <c r="L317" s="12">
        <v>76.011</v>
      </c>
      <c r="M317" s="12">
        <v>64.922</v>
      </c>
      <c r="N317" s="12">
        <v>1378.339</v>
      </c>
      <c r="O317" s="2"/>
    </row>
    <row r="318" spans="1:15" ht="12.75">
      <c r="A318" s="6" t="s">
        <v>247</v>
      </c>
      <c r="B318" s="12">
        <v>53.473</v>
      </c>
      <c r="C318" s="12">
        <v>35.729</v>
      </c>
      <c r="D318" s="12">
        <f t="shared" si="18"/>
        <v>17.744</v>
      </c>
      <c r="E318" s="12">
        <v>0.851</v>
      </c>
      <c r="F318" s="12">
        <v>0.902</v>
      </c>
      <c r="G318" s="12">
        <v>15.991</v>
      </c>
      <c r="H318" s="12"/>
      <c r="I318" s="12">
        <v>9084.641</v>
      </c>
      <c r="J318" s="12">
        <v>7207.096</v>
      </c>
      <c r="K318" s="12">
        <f t="shared" si="19"/>
        <v>1877.543</v>
      </c>
      <c r="L318" s="12">
        <v>82.562</v>
      </c>
      <c r="M318" s="12">
        <v>101.651</v>
      </c>
      <c r="N318" s="12">
        <v>1693.33</v>
      </c>
      <c r="O318" s="2"/>
    </row>
    <row r="319" spans="1:15" ht="12.75">
      <c r="A319" s="6" t="s">
        <v>248</v>
      </c>
      <c r="B319" s="12">
        <v>69.475</v>
      </c>
      <c r="C319" s="12">
        <v>42.919</v>
      </c>
      <c r="D319" s="12">
        <f t="shared" si="18"/>
        <v>26.556</v>
      </c>
      <c r="E319" s="12">
        <v>0.953</v>
      </c>
      <c r="F319" s="12">
        <v>1.094</v>
      </c>
      <c r="G319" s="12">
        <v>24.509</v>
      </c>
      <c r="H319" s="12"/>
      <c r="I319" s="12">
        <v>11321.625</v>
      </c>
      <c r="J319" s="12">
        <v>8945.187</v>
      </c>
      <c r="K319" s="12">
        <f t="shared" si="19"/>
        <v>2376.436</v>
      </c>
      <c r="L319" s="12">
        <v>88.341</v>
      </c>
      <c r="M319" s="12">
        <v>105.081</v>
      </c>
      <c r="N319" s="12">
        <v>2183.014</v>
      </c>
      <c r="O319" s="2"/>
    </row>
    <row r="320" spans="1:15" ht="12.75">
      <c r="A320" s="6" t="s">
        <v>249</v>
      </c>
      <c r="B320" s="12">
        <v>64.149</v>
      </c>
      <c r="C320" s="12">
        <v>44.539</v>
      </c>
      <c r="D320" s="12">
        <f t="shared" si="18"/>
        <v>19.610000000000003</v>
      </c>
      <c r="E320" s="12">
        <v>1.154</v>
      </c>
      <c r="F320" s="12">
        <v>0.757</v>
      </c>
      <c r="G320" s="12">
        <v>17.699</v>
      </c>
      <c r="H320" s="12"/>
      <c r="I320" s="12">
        <v>11098.692</v>
      </c>
      <c r="J320" s="12">
        <v>9364.083</v>
      </c>
      <c r="K320" s="12">
        <f t="shared" si="19"/>
        <v>1734.607</v>
      </c>
      <c r="L320" s="12">
        <v>110.307</v>
      </c>
      <c r="M320" s="12">
        <v>72.136</v>
      </c>
      <c r="N320" s="12">
        <v>1552.164</v>
      </c>
      <c r="O320" s="2"/>
    </row>
    <row r="321" spans="1:15" ht="12.75">
      <c r="A321" s="6" t="s">
        <v>250</v>
      </c>
      <c r="B321" s="12">
        <v>77.652</v>
      </c>
      <c r="C321" s="12">
        <v>50.271</v>
      </c>
      <c r="D321" s="12">
        <f t="shared" si="18"/>
        <v>27.381</v>
      </c>
      <c r="E321" s="12">
        <v>1.229</v>
      </c>
      <c r="F321" s="12">
        <v>0.9</v>
      </c>
      <c r="G321" s="12">
        <v>25.252</v>
      </c>
      <c r="H321" s="12"/>
      <c r="I321" s="12">
        <v>13144.166</v>
      </c>
      <c r="J321" s="12">
        <v>10625.079</v>
      </c>
      <c r="K321" s="12">
        <f t="shared" si="19"/>
        <v>2519.085</v>
      </c>
      <c r="L321" s="12">
        <v>126.724</v>
      </c>
      <c r="M321" s="12">
        <v>106.686</v>
      </c>
      <c r="N321" s="12">
        <v>2285.675</v>
      </c>
      <c r="O321" s="2"/>
    </row>
    <row r="322" spans="1:15" ht="12.75">
      <c r="A322" s="6" t="s">
        <v>251</v>
      </c>
      <c r="B322" s="12">
        <v>75.899</v>
      </c>
      <c r="C322" s="12">
        <v>48.089</v>
      </c>
      <c r="D322" s="12">
        <f t="shared" si="18"/>
        <v>27.81</v>
      </c>
      <c r="E322" s="12">
        <v>1.158</v>
      </c>
      <c r="F322" s="12">
        <v>0.976</v>
      </c>
      <c r="G322" s="12">
        <v>25.676</v>
      </c>
      <c r="H322" s="12"/>
      <c r="I322" s="12">
        <v>13190.004</v>
      </c>
      <c r="J322" s="12">
        <v>10314.448</v>
      </c>
      <c r="K322" s="12">
        <f t="shared" si="19"/>
        <v>2875.554</v>
      </c>
      <c r="L322" s="12">
        <v>105.801</v>
      </c>
      <c r="M322" s="12">
        <v>113.095</v>
      </c>
      <c r="N322" s="12">
        <v>2656.658</v>
      </c>
      <c r="O322" s="2"/>
    </row>
    <row r="323" spans="1:15" ht="12.75">
      <c r="A323" s="6" t="s">
        <v>252</v>
      </c>
      <c r="B323" s="12">
        <v>74.057</v>
      </c>
      <c r="C323" s="12">
        <v>47.303</v>
      </c>
      <c r="D323" s="12">
        <f t="shared" si="18"/>
        <v>26.754</v>
      </c>
      <c r="E323" s="12">
        <v>1.097</v>
      </c>
      <c r="F323" s="12">
        <v>1.487</v>
      </c>
      <c r="G323" s="12">
        <v>24.17</v>
      </c>
      <c r="H323" s="12"/>
      <c r="I323" s="12">
        <v>12765.504</v>
      </c>
      <c r="J323" s="12">
        <v>10255.567</v>
      </c>
      <c r="K323" s="12">
        <f t="shared" si="19"/>
        <v>2509.9359999999997</v>
      </c>
      <c r="L323" s="12">
        <v>113.794</v>
      </c>
      <c r="M323" s="12">
        <v>124.154</v>
      </c>
      <c r="N323" s="12">
        <v>2271.988</v>
      </c>
      <c r="O323" s="2"/>
    </row>
    <row r="324" spans="1:15" ht="12.75">
      <c r="A324" s="6" t="s">
        <v>253</v>
      </c>
      <c r="B324" s="12">
        <v>80.004</v>
      </c>
      <c r="C324" s="12">
        <v>49.794</v>
      </c>
      <c r="D324" s="12">
        <f t="shared" si="18"/>
        <v>30.21</v>
      </c>
      <c r="E324" s="12">
        <v>1.287</v>
      </c>
      <c r="F324" s="12">
        <v>1.46</v>
      </c>
      <c r="G324" s="12">
        <v>27.463</v>
      </c>
      <c r="H324" s="12"/>
      <c r="I324" s="12">
        <v>13745.532</v>
      </c>
      <c r="J324" s="12">
        <v>10812.527</v>
      </c>
      <c r="K324" s="12">
        <f t="shared" si="19"/>
        <v>2933.004</v>
      </c>
      <c r="L324" s="12">
        <v>120.864</v>
      </c>
      <c r="M324" s="12">
        <v>207.633</v>
      </c>
      <c r="N324" s="12">
        <v>2604.507</v>
      </c>
      <c r="O324" s="2"/>
    </row>
    <row r="325" spans="1:15" ht="12.75">
      <c r="A325" s="6" t="s">
        <v>254</v>
      </c>
      <c r="B325" s="12">
        <v>73.656</v>
      </c>
      <c r="C325" s="12">
        <v>43.302</v>
      </c>
      <c r="D325" s="12">
        <f t="shared" si="18"/>
        <v>30.354</v>
      </c>
      <c r="E325" s="12">
        <v>1.248</v>
      </c>
      <c r="F325" s="12">
        <v>1.016</v>
      </c>
      <c r="G325" s="12">
        <v>28.09</v>
      </c>
      <c r="H325" s="12"/>
      <c r="I325" s="12">
        <v>12407.382</v>
      </c>
      <c r="J325" s="12">
        <v>9429.282</v>
      </c>
      <c r="K325" s="12">
        <f t="shared" si="19"/>
        <v>2978.098</v>
      </c>
      <c r="L325" s="12">
        <v>113.386</v>
      </c>
      <c r="M325" s="12">
        <v>109.461</v>
      </c>
      <c r="N325" s="12">
        <v>2755.251</v>
      </c>
      <c r="O325" s="2"/>
    </row>
    <row r="326" spans="1:15" ht="12.75">
      <c r="A326" s="6" t="s">
        <v>255</v>
      </c>
      <c r="B326" s="12">
        <v>77.491</v>
      </c>
      <c r="C326" s="12">
        <v>49.553</v>
      </c>
      <c r="D326" s="12">
        <f t="shared" si="18"/>
        <v>27.938</v>
      </c>
      <c r="E326" s="12">
        <v>1.27</v>
      </c>
      <c r="F326" s="12">
        <v>1.151</v>
      </c>
      <c r="G326" s="12">
        <v>25.517</v>
      </c>
      <c r="H326" s="12"/>
      <c r="I326" s="12">
        <v>13287.15</v>
      </c>
      <c r="J326" s="12">
        <v>10656.201</v>
      </c>
      <c r="K326" s="12">
        <f t="shared" si="19"/>
        <v>2630.9480000000003</v>
      </c>
      <c r="L326" s="12">
        <v>128.226</v>
      </c>
      <c r="M326" s="12">
        <v>152.351</v>
      </c>
      <c r="N326" s="12">
        <v>2350.371</v>
      </c>
      <c r="O326" s="2"/>
    </row>
    <row r="327" spans="1:15" ht="12.75">
      <c r="A327" s="6" t="s">
        <v>256</v>
      </c>
      <c r="B327" s="12">
        <v>68.746</v>
      </c>
      <c r="C327" s="12">
        <v>40.375</v>
      </c>
      <c r="D327" s="12">
        <f t="shared" si="18"/>
        <v>28.371</v>
      </c>
      <c r="E327" s="12">
        <v>1.31</v>
      </c>
      <c r="F327" s="12">
        <v>1.032</v>
      </c>
      <c r="G327" s="12">
        <v>26.029</v>
      </c>
      <c r="H327" s="12"/>
      <c r="I327" s="12">
        <v>11350.35</v>
      </c>
      <c r="J327" s="12">
        <v>8899.257</v>
      </c>
      <c r="K327" s="12">
        <f t="shared" si="19"/>
        <v>2451.09</v>
      </c>
      <c r="L327" s="12">
        <v>134.965</v>
      </c>
      <c r="M327" s="12">
        <v>120.642</v>
      </c>
      <c r="N327" s="12">
        <v>2195.483</v>
      </c>
      <c r="O327" s="2"/>
    </row>
    <row r="328" spans="1:15" ht="12.75">
      <c r="A328" s="6" t="s">
        <v>257</v>
      </c>
      <c r="B328" s="12">
        <v>67.234</v>
      </c>
      <c r="C328" s="12">
        <v>36.333</v>
      </c>
      <c r="D328" s="12">
        <f t="shared" si="18"/>
        <v>30.901</v>
      </c>
      <c r="E328" s="12">
        <v>0.993</v>
      </c>
      <c r="F328" s="12">
        <v>1.172</v>
      </c>
      <c r="G328" s="12">
        <v>28.736</v>
      </c>
      <c r="H328" s="12"/>
      <c r="I328" s="12">
        <v>10608.789</v>
      </c>
      <c r="J328" s="12">
        <v>8040.498</v>
      </c>
      <c r="K328" s="12">
        <f t="shared" si="19"/>
        <v>2568.29</v>
      </c>
      <c r="L328" s="12">
        <v>119.635</v>
      </c>
      <c r="M328" s="12">
        <v>124.919</v>
      </c>
      <c r="N328" s="12">
        <v>2323.736</v>
      </c>
      <c r="O328" s="2"/>
    </row>
    <row r="329" spans="1:15" ht="12.75">
      <c r="A329" s="6" t="s">
        <v>258</v>
      </c>
      <c r="B329" s="12">
        <v>65.452</v>
      </c>
      <c r="C329" s="12">
        <v>40.733</v>
      </c>
      <c r="D329" s="12">
        <f t="shared" si="18"/>
        <v>24.719</v>
      </c>
      <c r="E329" s="12">
        <v>1.151</v>
      </c>
      <c r="F329" s="12">
        <v>0.763</v>
      </c>
      <c r="G329" s="12">
        <v>22.805</v>
      </c>
      <c r="H329" s="12"/>
      <c r="I329" s="12">
        <v>11516.06</v>
      </c>
      <c r="J329" s="12">
        <v>8971.398</v>
      </c>
      <c r="K329" s="12">
        <f t="shared" si="19"/>
        <v>2544.659</v>
      </c>
      <c r="L329" s="12">
        <v>112.664</v>
      </c>
      <c r="M329" s="12">
        <v>77.303</v>
      </c>
      <c r="N329" s="12">
        <v>2354.692</v>
      </c>
      <c r="O329" s="2"/>
    </row>
    <row r="330" spans="1:15" ht="12.75">
      <c r="A330" s="6" t="s">
        <v>259</v>
      </c>
      <c r="B330" s="12">
        <v>67.839</v>
      </c>
      <c r="C330" s="12">
        <v>42.312</v>
      </c>
      <c r="D330" s="12">
        <f t="shared" si="18"/>
        <v>25.527</v>
      </c>
      <c r="E330" s="12">
        <v>1.277</v>
      </c>
      <c r="F330" s="12">
        <v>1.133</v>
      </c>
      <c r="G330" s="12">
        <v>23.117</v>
      </c>
      <c r="H330" s="12"/>
      <c r="I330" s="12">
        <v>11585.789</v>
      </c>
      <c r="J330" s="12">
        <v>9286.929</v>
      </c>
      <c r="K330" s="12">
        <f t="shared" si="19"/>
        <v>2298.859</v>
      </c>
      <c r="L330" s="12">
        <v>120.312</v>
      </c>
      <c r="M330" s="12">
        <v>111.847</v>
      </c>
      <c r="N330" s="12">
        <v>2066.7</v>
      </c>
      <c r="O330" s="2"/>
    </row>
    <row r="331" spans="1:15" ht="12.75">
      <c r="A331" s="6" t="s">
        <v>260</v>
      </c>
      <c r="B331" s="12">
        <v>77.689</v>
      </c>
      <c r="C331" s="12">
        <v>51.741</v>
      </c>
      <c r="D331" s="12">
        <f t="shared" si="18"/>
        <v>25.948</v>
      </c>
      <c r="E331" s="12">
        <v>1.136</v>
      </c>
      <c r="F331" s="12">
        <v>1.05</v>
      </c>
      <c r="G331" s="12">
        <v>23.762</v>
      </c>
      <c r="H331" s="12"/>
      <c r="I331" s="12">
        <v>13926.169</v>
      </c>
      <c r="J331" s="12">
        <v>11392.273</v>
      </c>
      <c r="K331" s="12">
        <f t="shared" si="19"/>
        <v>2533.894</v>
      </c>
      <c r="L331" s="12">
        <v>123.615</v>
      </c>
      <c r="M331" s="12">
        <v>110.518</v>
      </c>
      <c r="N331" s="12">
        <v>2299.761</v>
      </c>
      <c r="O331" s="2"/>
    </row>
    <row r="332" spans="1:15" ht="12.75">
      <c r="A332" s="6" t="s">
        <v>261</v>
      </c>
      <c r="B332" s="12">
        <v>92.799</v>
      </c>
      <c r="C332" s="12">
        <v>60.152</v>
      </c>
      <c r="D332" s="12">
        <f t="shared" si="18"/>
        <v>32.647</v>
      </c>
      <c r="E332" s="12">
        <v>1.49</v>
      </c>
      <c r="F332" s="12">
        <v>0.988</v>
      </c>
      <c r="G332" s="12">
        <v>30.169</v>
      </c>
      <c r="H332" s="12"/>
      <c r="I332" s="12">
        <v>16048.488</v>
      </c>
      <c r="J332" s="12">
        <v>13003.774</v>
      </c>
      <c r="K332" s="12">
        <f t="shared" si="19"/>
        <v>3044.7129999999997</v>
      </c>
      <c r="L332" s="12">
        <v>167.983</v>
      </c>
      <c r="M332" s="12">
        <v>104.49</v>
      </c>
      <c r="N332" s="12">
        <v>2772.24</v>
      </c>
      <c r="O332" s="2"/>
    </row>
    <row r="333" spans="1:15" ht="12.75">
      <c r="A333" s="6" t="s">
        <v>262</v>
      </c>
      <c r="B333" s="12">
        <v>97.172</v>
      </c>
      <c r="C333" s="12">
        <v>62.843</v>
      </c>
      <c r="D333" s="12">
        <f t="shared" si="18"/>
        <v>34.329</v>
      </c>
      <c r="E333" s="12">
        <v>1.288</v>
      </c>
      <c r="F333" s="12">
        <v>1.32</v>
      </c>
      <c r="G333" s="12">
        <v>31.721</v>
      </c>
      <c r="H333" s="12"/>
      <c r="I333" s="12">
        <v>16997.756</v>
      </c>
      <c r="J333" s="12">
        <v>13590.123</v>
      </c>
      <c r="K333" s="12">
        <f t="shared" si="19"/>
        <v>3407.6319999999996</v>
      </c>
      <c r="L333" s="12">
        <v>131.892</v>
      </c>
      <c r="M333" s="12">
        <v>150.473</v>
      </c>
      <c r="N333" s="12">
        <v>3125.267</v>
      </c>
      <c r="O333" s="2"/>
    </row>
    <row r="334" spans="1:15" ht="12.75">
      <c r="A334" s="6" t="s">
        <v>264</v>
      </c>
      <c r="B334" s="12">
        <v>85.744</v>
      </c>
      <c r="C334" s="12">
        <v>57.426</v>
      </c>
      <c r="D334" s="12">
        <f t="shared" si="18"/>
        <v>28.317999999999998</v>
      </c>
      <c r="E334" s="12">
        <v>1.356</v>
      </c>
      <c r="F334" s="12">
        <v>1.143</v>
      </c>
      <c r="G334" s="12">
        <v>25.819</v>
      </c>
      <c r="H334" s="12"/>
      <c r="I334" s="12">
        <v>15666.239</v>
      </c>
      <c r="J334" s="12">
        <v>12719.048</v>
      </c>
      <c r="K334" s="12">
        <f t="shared" si="19"/>
        <v>2947.19</v>
      </c>
      <c r="L334" s="12">
        <v>131.963</v>
      </c>
      <c r="M334" s="12">
        <v>133.533</v>
      </c>
      <c r="N334" s="12">
        <v>2681.694</v>
      </c>
      <c r="O334" s="2"/>
    </row>
    <row r="335" spans="1:15" ht="12.75">
      <c r="A335" s="6" t="s">
        <v>265</v>
      </c>
      <c r="B335" s="12">
        <v>90.168</v>
      </c>
      <c r="C335" s="12">
        <v>58.734</v>
      </c>
      <c r="D335" s="12">
        <f t="shared" si="18"/>
        <v>31.433999999999997</v>
      </c>
      <c r="E335" s="12">
        <v>1.446</v>
      </c>
      <c r="F335" s="12">
        <v>1.393</v>
      </c>
      <c r="G335" s="12">
        <v>28.595</v>
      </c>
      <c r="H335" s="12"/>
      <c r="I335" s="12">
        <v>16324.009</v>
      </c>
      <c r="J335" s="12">
        <v>13230.294</v>
      </c>
      <c r="K335" s="12">
        <f t="shared" si="19"/>
        <v>3093.714</v>
      </c>
      <c r="L335" s="12">
        <v>161.494</v>
      </c>
      <c r="M335" s="12">
        <v>137.807</v>
      </c>
      <c r="N335" s="12">
        <v>2794.413</v>
      </c>
      <c r="O335" s="2"/>
    </row>
    <row r="336" spans="1:15" ht="12.75">
      <c r="A336" s="6" t="s">
        <v>267</v>
      </c>
      <c r="B336" s="12">
        <v>87.066</v>
      </c>
      <c r="C336" s="12">
        <v>57.997</v>
      </c>
      <c r="D336" s="12">
        <f t="shared" si="18"/>
        <v>29.069000000000003</v>
      </c>
      <c r="E336" s="12">
        <v>1.268</v>
      </c>
      <c r="F336" s="12">
        <v>1.105</v>
      </c>
      <c r="G336" s="12">
        <v>26.696</v>
      </c>
      <c r="H336" s="12"/>
      <c r="I336" s="12">
        <v>15842.059</v>
      </c>
      <c r="J336" s="12">
        <v>12981.958</v>
      </c>
      <c r="K336" s="12">
        <f t="shared" si="19"/>
        <v>2860.101</v>
      </c>
      <c r="L336" s="12">
        <v>139.781</v>
      </c>
      <c r="M336" s="12">
        <v>107.089</v>
      </c>
      <c r="N336" s="12">
        <v>2613.231</v>
      </c>
      <c r="O336" s="2"/>
    </row>
    <row r="337" spans="1:15" ht="12.75">
      <c r="A337" s="6" t="s">
        <v>268</v>
      </c>
      <c r="B337" s="12">
        <v>83.138</v>
      </c>
      <c r="C337" s="12">
        <v>50.519</v>
      </c>
      <c r="D337" s="12">
        <f>SUM(E337:G337)</f>
        <v>32.619</v>
      </c>
      <c r="E337" s="12">
        <v>1.193</v>
      </c>
      <c r="F337" s="12">
        <v>1.324</v>
      </c>
      <c r="G337" s="12">
        <v>30.102</v>
      </c>
      <c r="H337" s="12"/>
      <c r="I337" s="12">
        <v>14655.988</v>
      </c>
      <c r="J337" s="12">
        <v>11443.071</v>
      </c>
      <c r="K337" s="12">
        <f>SUM(L337:N337)</f>
        <v>3212.916</v>
      </c>
      <c r="L337" s="12">
        <v>125.353</v>
      </c>
      <c r="M337" s="12">
        <v>156.074</v>
      </c>
      <c r="N337" s="12">
        <v>2931.489</v>
      </c>
      <c r="O337" s="2"/>
    </row>
    <row r="338" spans="1:15" ht="12.75">
      <c r="A338" s="6" t="s">
        <v>269</v>
      </c>
      <c r="B338" s="12">
        <v>92.477</v>
      </c>
      <c r="C338" s="12">
        <v>54.391</v>
      </c>
      <c r="D338" s="12">
        <f>SUM(E338:G338)</f>
        <v>38.086</v>
      </c>
      <c r="E338" s="12">
        <v>1.526</v>
      </c>
      <c r="F338" s="12">
        <v>1.224</v>
      </c>
      <c r="G338" s="12">
        <v>35.336</v>
      </c>
      <c r="H338" s="12"/>
      <c r="I338" s="12">
        <v>16126.975</v>
      </c>
      <c r="J338" s="12">
        <v>12546.734</v>
      </c>
      <c r="K338" s="12">
        <f>SUM(L338:N338)</f>
        <v>3580.239</v>
      </c>
      <c r="L338" s="12">
        <v>186.704</v>
      </c>
      <c r="M338" s="12">
        <v>123.669</v>
      </c>
      <c r="N338" s="12">
        <v>3269.866</v>
      </c>
      <c r="O338" s="2"/>
    </row>
    <row r="339" spans="1:15" ht="12.75">
      <c r="A339" s="6" t="s">
        <v>270</v>
      </c>
      <c r="B339" s="12">
        <v>73.504</v>
      </c>
      <c r="C339" s="12">
        <v>43.783</v>
      </c>
      <c r="D339" s="12">
        <f>SUM(E339:G339)</f>
        <v>29.721</v>
      </c>
      <c r="E339" s="12">
        <v>1.03</v>
      </c>
      <c r="F339" s="12">
        <v>0.978</v>
      </c>
      <c r="G339" s="12">
        <v>27.713</v>
      </c>
      <c r="H339" s="12"/>
      <c r="I339" s="12">
        <v>13060.624</v>
      </c>
      <c r="J339" s="12">
        <v>10003.325</v>
      </c>
      <c r="K339" s="12">
        <f>SUM(L339:N339)</f>
        <v>3057.297</v>
      </c>
      <c r="L339" s="12">
        <v>108.82</v>
      </c>
      <c r="M339" s="12">
        <v>106.215</v>
      </c>
      <c r="N339" s="12">
        <v>2842.262</v>
      </c>
      <c r="O339" s="2"/>
    </row>
    <row r="340" spans="1:15" ht="12.75">
      <c r="A340" s="6" t="s">
        <v>271</v>
      </c>
      <c r="B340" s="12">
        <v>77.774</v>
      </c>
      <c r="C340" s="12">
        <v>40.171</v>
      </c>
      <c r="D340" s="12">
        <f>SUM(E340:G340)</f>
        <v>37.603</v>
      </c>
      <c r="E340" s="12">
        <v>1.025</v>
      </c>
      <c r="F340" s="12">
        <v>1.363</v>
      </c>
      <c r="G340" s="12">
        <v>35.215</v>
      </c>
      <c r="H340" s="12"/>
      <c r="I340" s="12">
        <v>13835.934</v>
      </c>
      <c r="J340" s="12">
        <v>9373.933</v>
      </c>
      <c r="K340" s="12">
        <f>SUM(L340:N340)</f>
        <v>4462</v>
      </c>
      <c r="L340" s="12">
        <v>116.153</v>
      </c>
      <c r="M340" s="12">
        <v>133.422</v>
      </c>
      <c r="N340" s="12">
        <v>4212.425</v>
      </c>
      <c r="O340" s="2"/>
    </row>
    <row r="341" spans="1:15" ht="12.75">
      <c r="A341" s="6" t="s">
        <v>296</v>
      </c>
      <c r="B341" s="34">
        <v>68.578</v>
      </c>
      <c r="C341" s="34">
        <v>42.671</v>
      </c>
      <c r="D341" s="34">
        <f aca="true" t="shared" si="20" ref="D341:D367">SUM(E341:G341)</f>
        <v>25.907</v>
      </c>
      <c r="E341" s="34">
        <v>0.995</v>
      </c>
      <c r="F341" s="34">
        <v>1.044</v>
      </c>
      <c r="G341" s="34">
        <v>23.868</v>
      </c>
      <c r="H341" s="34"/>
      <c r="I341" s="34">
        <v>12418.091</v>
      </c>
      <c r="J341" s="34">
        <v>9705.136</v>
      </c>
      <c r="K341" s="34">
        <f aca="true" t="shared" si="21" ref="K341:K367">SUM(L341:N341)</f>
        <v>2712.954</v>
      </c>
      <c r="L341" s="34">
        <v>104.205</v>
      </c>
      <c r="M341" s="34">
        <v>109.994</v>
      </c>
      <c r="N341" s="34">
        <v>2498.755</v>
      </c>
      <c r="O341" s="2"/>
    </row>
    <row r="342" spans="1:15" ht="12.75">
      <c r="A342" s="6" t="s">
        <v>273</v>
      </c>
      <c r="B342" s="34">
        <v>72.282</v>
      </c>
      <c r="C342" s="34">
        <v>42.379</v>
      </c>
      <c r="D342" s="34">
        <f t="shared" si="20"/>
        <v>29.903000000000002</v>
      </c>
      <c r="E342" s="34">
        <v>1.01</v>
      </c>
      <c r="F342" s="34">
        <v>0.723</v>
      </c>
      <c r="G342" s="34">
        <v>28.17</v>
      </c>
      <c r="H342" s="34"/>
      <c r="I342" s="34">
        <v>13406.03</v>
      </c>
      <c r="J342" s="34">
        <v>9647.518</v>
      </c>
      <c r="K342" s="34">
        <f t="shared" si="21"/>
        <v>3758.511</v>
      </c>
      <c r="L342" s="34">
        <v>105.11</v>
      </c>
      <c r="M342" s="34">
        <v>91.376</v>
      </c>
      <c r="N342" s="34">
        <v>3562.025</v>
      </c>
      <c r="O342" s="2"/>
    </row>
    <row r="343" spans="1:15" ht="12.75">
      <c r="A343" s="6" t="s">
        <v>274</v>
      </c>
      <c r="B343" s="34">
        <v>86.298</v>
      </c>
      <c r="C343" s="34">
        <v>52.834</v>
      </c>
      <c r="D343" s="34">
        <f t="shared" si="20"/>
        <v>33.464</v>
      </c>
      <c r="E343" s="34">
        <v>1.271</v>
      </c>
      <c r="F343" s="34">
        <v>0.969</v>
      </c>
      <c r="G343" s="34">
        <v>31.224</v>
      </c>
      <c r="H343" s="34"/>
      <c r="I343" s="34">
        <v>15325.086</v>
      </c>
      <c r="J343" s="34">
        <v>12039.207</v>
      </c>
      <c r="K343" s="34">
        <f t="shared" si="21"/>
        <v>3285.878</v>
      </c>
      <c r="L343" s="34">
        <v>136.52</v>
      </c>
      <c r="M343" s="34">
        <v>116.802</v>
      </c>
      <c r="N343" s="34">
        <v>3032.556</v>
      </c>
      <c r="O343" s="2"/>
    </row>
    <row r="344" spans="1:15" ht="12.75">
      <c r="A344" s="6" t="s">
        <v>275</v>
      </c>
      <c r="B344" s="34">
        <v>99.098</v>
      </c>
      <c r="C344" s="34">
        <v>59.766</v>
      </c>
      <c r="D344" s="34">
        <f t="shared" si="20"/>
        <v>39.332</v>
      </c>
      <c r="E344" s="34">
        <v>1.304</v>
      </c>
      <c r="F344" s="34">
        <v>1.028</v>
      </c>
      <c r="G344" s="34">
        <v>37</v>
      </c>
      <c r="H344" s="34"/>
      <c r="I344" s="34">
        <v>17874.783</v>
      </c>
      <c r="J344" s="34">
        <v>13622.317</v>
      </c>
      <c r="K344" s="34">
        <f t="shared" si="21"/>
        <v>4252.464</v>
      </c>
      <c r="L344" s="34">
        <v>153.889</v>
      </c>
      <c r="M344" s="34">
        <v>124.096</v>
      </c>
      <c r="N344" s="34">
        <v>3974.479</v>
      </c>
      <c r="O344" s="2"/>
    </row>
    <row r="345" spans="1:15" ht="12.75">
      <c r="A345" s="6" t="s">
        <v>276</v>
      </c>
      <c r="B345" s="34">
        <v>93.773</v>
      </c>
      <c r="C345" s="34">
        <v>60.035</v>
      </c>
      <c r="D345" s="34">
        <f t="shared" si="20"/>
        <v>33.738</v>
      </c>
      <c r="E345" s="34">
        <v>1.39</v>
      </c>
      <c r="F345" s="34">
        <v>1.194</v>
      </c>
      <c r="G345" s="34">
        <v>31.154</v>
      </c>
      <c r="H345" s="34"/>
      <c r="I345" s="34">
        <v>17698.761</v>
      </c>
      <c r="J345" s="34">
        <v>13884.179</v>
      </c>
      <c r="K345" s="34">
        <f t="shared" si="21"/>
        <v>3814.58</v>
      </c>
      <c r="L345" s="34">
        <v>149.607</v>
      </c>
      <c r="M345" s="34">
        <v>128.978</v>
      </c>
      <c r="N345" s="34">
        <v>3535.995</v>
      </c>
      <c r="O345" s="2"/>
    </row>
    <row r="346" spans="1:15" ht="12.75">
      <c r="A346" s="6" t="s">
        <v>277</v>
      </c>
      <c r="B346" s="34">
        <v>95.747</v>
      </c>
      <c r="C346" s="34">
        <v>62.276</v>
      </c>
      <c r="D346" s="34">
        <f t="shared" si="20"/>
        <v>33.471000000000004</v>
      </c>
      <c r="E346" s="34">
        <v>1.862</v>
      </c>
      <c r="F346" s="34">
        <v>1.879</v>
      </c>
      <c r="G346" s="34">
        <v>29.73</v>
      </c>
      <c r="H346" s="34"/>
      <c r="I346" s="34">
        <v>17979.579</v>
      </c>
      <c r="J346" s="34">
        <v>14464.557</v>
      </c>
      <c r="K346" s="34">
        <f t="shared" si="21"/>
        <v>3515.021</v>
      </c>
      <c r="L346" s="34">
        <v>211.358</v>
      </c>
      <c r="M346" s="34">
        <v>132.272</v>
      </c>
      <c r="N346" s="34">
        <v>3171.391</v>
      </c>
      <c r="O346" s="2"/>
    </row>
    <row r="347" spans="1:15" ht="12.75">
      <c r="A347" s="6" t="s">
        <v>278</v>
      </c>
      <c r="B347" s="34">
        <v>97.132</v>
      </c>
      <c r="C347" s="34">
        <v>61.009</v>
      </c>
      <c r="D347" s="34">
        <f t="shared" si="20"/>
        <v>36.123</v>
      </c>
      <c r="E347" s="34">
        <v>1.278</v>
      </c>
      <c r="F347" s="34">
        <v>1.326</v>
      </c>
      <c r="G347" s="34">
        <v>33.519</v>
      </c>
      <c r="H347" s="34"/>
      <c r="I347" s="34">
        <v>18030.68</v>
      </c>
      <c r="J347" s="34">
        <v>13952.499</v>
      </c>
      <c r="K347" s="34">
        <f t="shared" si="21"/>
        <v>4078.1789999999996</v>
      </c>
      <c r="L347" s="34">
        <v>212.531</v>
      </c>
      <c r="M347" s="34">
        <v>154.37</v>
      </c>
      <c r="N347" s="34">
        <v>3711.278</v>
      </c>
      <c r="O347" s="2"/>
    </row>
    <row r="348" spans="1:15" ht="12.75">
      <c r="A348" s="6" t="s">
        <v>279</v>
      </c>
      <c r="B348" s="34">
        <v>90.264</v>
      </c>
      <c r="C348" s="34">
        <v>56.295</v>
      </c>
      <c r="D348" s="34">
        <f t="shared" si="20"/>
        <v>33.969</v>
      </c>
      <c r="E348" s="34">
        <v>1.208</v>
      </c>
      <c r="F348" s="34">
        <v>1.895</v>
      </c>
      <c r="G348" s="34">
        <v>30.866</v>
      </c>
      <c r="H348" s="34"/>
      <c r="I348" s="34">
        <v>16112.281</v>
      </c>
      <c r="J348" s="34">
        <v>12716.36</v>
      </c>
      <c r="K348" s="34">
        <f t="shared" si="21"/>
        <v>3395.919</v>
      </c>
      <c r="L348" s="34">
        <v>136.779</v>
      </c>
      <c r="M348" s="34">
        <v>154.004</v>
      </c>
      <c r="N348" s="34">
        <v>3105.136</v>
      </c>
      <c r="O348" s="2"/>
    </row>
    <row r="349" spans="1:15" ht="12.75">
      <c r="A349" s="6" t="s">
        <v>280</v>
      </c>
      <c r="B349" s="34">
        <v>92.704</v>
      </c>
      <c r="C349" s="34">
        <v>55.984</v>
      </c>
      <c r="D349" s="34">
        <f t="shared" si="20"/>
        <v>36.72</v>
      </c>
      <c r="E349" s="34">
        <v>1.403</v>
      </c>
      <c r="F349" s="34">
        <v>1.026</v>
      </c>
      <c r="G349" s="34">
        <v>34.291</v>
      </c>
      <c r="H349" s="34"/>
      <c r="I349" s="34">
        <v>16688.461</v>
      </c>
      <c r="J349" s="34">
        <v>12729.21</v>
      </c>
      <c r="K349" s="34">
        <f t="shared" si="21"/>
        <v>3959.25</v>
      </c>
      <c r="L349" s="34">
        <v>152.18</v>
      </c>
      <c r="M349" s="34">
        <v>126.66</v>
      </c>
      <c r="N349" s="34">
        <v>3680.41</v>
      </c>
      <c r="O349" s="2"/>
    </row>
    <row r="350" spans="1:15" ht="12.75">
      <c r="A350" s="6" t="s">
        <v>281</v>
      </c>
      <c r="B350" s="34">
        <v>98.416</v>
      </c>
      <c r="C350" s="34">
        <v>56.938</v>
      </c>
      <c r="D350" s="34">
        <f t="shared" si="20"/>
        <v>41.477999999999994</v>
      </c>
      <c r="E350" s="34">
        <v>1.564</v>
      </c>
      <c r="F350" s="34">
        <v>1.553</v>
      </c>
      <c r="G350" s="34">
        <v>38.361</v>
      </c>
      <c r="H350" s="34"/>
      <c r="I350" s="34">
        <v>17440.601</v>
      </c>
      <c r="J350" s="34">
        <v>13437.749</v>
      </c>
      <c r="K350" s="34">
        <f t="shared" si="21"/>
        <v>4002.852</v>
      </c>
      <c r="L350" s="34">
        <v>186.012</v>
      </c>
      <c r="M350" s="34">
        <v>178.224</v>
      </c>
      <c r="N350" s="34">
        <v>3638.616</v>
      </c>
      <c r="O350" s="2"/>
    </row>
    <row r="351" spans="1:15" ht="12.75">
      <c r="A351" s="6" t="s">
        <v>282</v>
      </c>
      <c r="B351" s="34">
        <v>72.83</v>
      </c>
      <c r="C351" s="34">
        <v>42.802</v>
      </c>
      <c r="D351" s="34">
        <f t="shared" si="20"/>
        <v>30.028</v>
      </c>
      <c r="E351" s="34">
        <v>0.907</v>
      </c>
      <c r="F351" s="34">
        <v>1.049</v>
      </c>
      <c r="G351" s="34">
        <v>28.072</v>
      </c>
      <c r="H351" s="34"/>
      <c r="I351" s="34">
        <v>13459.001</v>
      </c>
      <c r="J351" s="34">
        <v>10071.817</v>
      </c>
      <c r="K351" s="34">
        <f t="shared" si="21"/>
        <v>3387.182</v>
      </c>
      <c r="L351" s="34">
        <v>107.87</v>
      </c>
      <c r="M351" s="34">
        <v>128.346</v>
      </c>
      <c r="N351" s="34">
        <v>3150.966</v>
      </c>
      <c r="O351" s="2"/>
    </row>
    <row r="352" spans="1:15" ht="12.75">
      <c r="A352" s="6" t="s">
        <v>283</v>
      </c>
      <c r="B352" s="34">
        <v>85.002</v>
      </c>
      <c r="C352" s="34">
        <v>47.329</v>
      </c>
      <c r="D352" s="34">
        <f t="shared" si="20"/>
        <v>37.673</v>
      </c>
      <c r="E352" s="34">
        <v>0.936</v>
      </c>
      <c r="F352" s="34">
        <v>1.039</v>
      </c>
      <c r="G352" s="34">
        <v>35.698</v>
      </c>
      <c r="H352" s="34"/>
      <c r="I352" s="34">
        <v>15097.821</v>
      </c>
      <c r="J352" s="34">
        <v>11129.015</v>
      </c>
      <c r="K352" s="34">
        <f t="shared" si="21"/>
        <v>3968.805</v>
      </c>
      <c r="L352" s="34">
        <v>140.514</v>
      </c>
      <c r="M352" s="34">
        <v>143.646</v>
      </c>
      <c r="N352" s="34">
        <v>3684.645</v>
      </c>
      <c r="O352" s="2"/>
    </row>
    <row r="353" spans="1:15" ht="12.75">
      <c r="A353" s="6" t="s">
        <v>285</v>
      </c>
      <c r="B353" s="35">
        <v>70.025</v>
      </c>
      <c r="C353" s="35">
        <v>43.481</v>
      </c>
      <c r="D353" s="34">
        <f t="shared" si="20"/>
        <v>26.544</v>
      </c>
      <c r="E353" s="35">
        <v>0.924</v>
      </c>
      <c r="F353" s="35">
        <v>0.808</v>
      </c>
      <c r="G353" s="35">
        <v>24.812</v>
      </c>
      <c r="H353" s="35"/>
      <c r="I353" s="35">
        <v>13252.308</v>
      </c>
      <c r="J353" s="35">
        <v>10166.62</v>
      </c>
      <c r="K353" s="34">
        <f t="shared" si="21"/>
        <v>3085.688</v>
      </c>
      <c r="L353" s="35">
        <v>121.813</v>
      </c>
      <c r="M353" s="35">
        <v>107.888</v>
      </c>
      <c r="N353" s="35">
        <v>2855.987</v>
      </c>
      <c r="O353" s="12"/>
    </row>
    <row r="354" spans="1:15" ht="12.75">
      <c r="A354" s="6" t="s">
        <v>288</v>
      </c>
      <c r="B354" s="34">
        <v>77.539</v>
      </c>
      <c r="C354" s="34">
        <v>43.505</v>
      </c>
      <c r="D354" s="34">
        <f t="shared" si="20"/>
        <v>34.034</v>
      </c>
      <c r="E354" s="34">
        <v>0.848</v>
      </c>
      <c r="F354" s="34">
        <v>1.173</v>
      </c>
      <c r="G354" s="34">
        <v>32.013</v>
      </c>
      <c r="H354" s="34"/>
      <c r="I354" s="34">
        <v>14119.16</v>
      </c>
      <c r="J354" s="34">
        <v>10176.675</v>
      </c>
      <c r="K354" s="34">
        <f t="shared" si="21"/>
        <v>3942.4849999999997</v>
      </c>
      <c r="L354" s="34">
        <v>111.338</v>
      </c>
      <c r="M354" s="34">
        <v>140.648</v>
      </c>
      <c r="N354" s="34">
        <v>3690.499</v>
      </c>
      <c r="O354" s="12"/>
    </row>
    <row r="355" spans="1:15" ht="12.75">
      <c r="A355" s="6" t="s">
        <v>289</v>
      </c>
      <c r="B355" s="34">
        <v>91.335</v>
      </c>
      <c r="C355" s="34">
        <v>57.474</v>
      </c>
      <c r="D355" s="34">
        <f t="shared" si="20"/>
        <v>33.861</v>
      </c>
      <c r="E355" s="34">
        <v>1.35</v>
      </c>
      <c r="F355" s="34">
        <v>0.971</v>
      </c>
      <c r="G355" s="34">
        <v>31.54</v>
      </c>
      <c r="H355" s="34"/>
      <c r="I355" s="34">
        <v>17477.32</v>
      </c>
      <c r="J355" s="34">
        <v>13453.202</v>
      </c>
      <c r="K355" s="34">
        <f t="shared" si="21"/>
        <v>4024.118</v>
      </c>
      <c r="L355" s="34">
        <v>170.873</v>
      </c>
      <c r="M355" s="34">
        <v>121.756</v>
      </c>
      <c r="N355" s="34">
        <v>3731.489</v>
      </c>
      <c r="O355" s="12"/>
    </row>
    <row r="356" spans="1:15" ht="12.75">
      <c r="A356" s="6" t="s">
        <v>290</v>
      </c>
      <c r="B356" s="34">
        <v>104.825</v>
      </c>
      <c r="C356" s="34">
        <v>64.154</v>
      </c>
      <c r="D356" s="34">
        <f t="shared" si="20"/>
        <v>40.671</v>
      </c>
      <c r="E356" s="34">
        <v>1.212</v>
      </c>
      <c r="F356" s="34">
        <v>1.56</v>
      </c>
      <c r="G356" s="34">
        <v>37.899</v>
      </c>
      <c r="H356" s="34"/>
      <c r="I356" s="34">
        <v>19869.834</v>
      </c>
      <c r="J356" s="34">
        <v>15070.94</v>
      </c>
      <c r="K356" s="34">
        <f t="shared" si="21"/>
        <v>4798.893999999999</v>
      </c>
      <c r="L356" s="34">
        <v>164.629</v>
      </c>
      <c r="M356" s="34">
        <v>171.695</v>
      </c>
      <c r="N356" s="34">
        <v>4462.57</v>
      </c>
      <c r="O356" s="12"/>
    </row>
    <row r="357" spans="1:15" ht="12.75">
      <c r="A357" s="6" t="s">
        <v>291</v>
      </c>
      <c r="B357" s="34">
        <v>111.135</v>
      </c>
      <c r="C357" s="34">
        <v>62.282</v>
      </c>
      <c r="D357" s="34">
        <f t="shared" si="20"/>
        <v>48.853</v>
      </c>
      <c r="E357" s="34">
        <v>1.32</v>
      </c>
      <c r="F357" s="34">
        <v>1.649</v>
      </c>
      <c r="G357" s="34">
        <v>45.884</v>
      </c>
      <c r="H357" s="34"/>
      <c r="I357" s="34">
        <v>20589.27</v>
      </c>
      <c r="J357" s="34">
        <v>14678.143</v>
      </c>
      <c r="K357" s="34">
        <f t="shared" si="21"/>
        <v>5911.127</v>
      </c>
      <c r="L357" s="34">
        <v>171.423</v>
      </c>
      <c r="M357" s="34">
        <v>204.673</v>
      </c>
      <c r="N357" s="34">
        <v>5535.031</v>
      </c>
      <c r="O357" s="2"/>
    </row>
    <row r="358" spans="1:15" ht="12.75">
      <c r="A358" s="6" t="s">
        <v>292</v>
      </c>
      <c r="B358" s="34">
        <v>134.09</v>
      </c>
      <c r="C358" s="34">
        <v>69.967</v>
      </c>
      <c r="D358" s="34">
        <f t="shared" si="20"/>
        <v>64.123</v>
      </c>
      <c r="E358" s="34">
        <v>1.618</v>
      </c>
      <c r="F358" s="34">
        <v>1.974</v>
      </c>
      <c r="G358" s="34">
        <v>60.531</v>
      </c>
      <c r="H358" s="34"/>
      <c r="I358" s="34">
        <v>24189.495</v>
      </c>
      <c r="J358" s="34">
        <v>16655.048</v>
      </c>
      <c r="K358" s="34">
        <f t="shared" si="21"/>
        <v>7534.447</v>
      </c>
      <c r="L358" s="34">
        <v>208.596</v>
      </c>
      <c r="M358" s="34">
        <v>261.769</v>
      </c>
      <c r="N358" s="34">
        <v>7064.082</v>
      </c>
      <c r="O358" s="2"/>
    </row>
    <row r="359" spans="1:15" ht="12.75">
      <c r="A359" s="6" t="s">
        <v>298</v>
      </c>
      <c r="B359" s="34">
        <v>102.024</v>
      </c>
      <c r="C359" s="34">
        <v>64.931</v>
      </c>
      <c r="D359" s="34">
        <f t="shared" si="20"/>
        <v>37.092999999999996</v>
      </c>
      <c r="E359" s="34">
        <v>1.378</v>
      </c>
      <c r="F359" s="34">
        <v>1.349</v>
      </c>
      <c r="G359" s="34">
        <v>34.366</v>
      </c>
      <c r="H359" s="34"/>
      <c r="I359" s="34">
        <v>19457.669</v>
      </c>
      <c r="J359" s="34">
        <v>15397.689</v>
      </c>
      <c r="K359" s="34">
        <f t="shared" si="21"/>
        <v>4059.9799999999996</v>
      </c>
      <c r="L359" s="34">
        <v>177.112</v>
      </c>
      <c r="M359" s="34">
        <v>157.369</v>
      </c>
      <c r="N359" s="34">
        <v>3725.499</v>
      </c>
      <c r="O359" s="2"/>
    </row>
    <row r="360" spans="1:15" ht="12.75">
      <c r="A360" s="6" t="s">
        <v>299</v>
      </c>
      <c r="B360" s="34">
        <v>97.198</v>
      </c>
      <c r="C360" s="34">
        <v>61.099</v>
      </c>
      <c r="D360" s="34">
        <f t="shared" si="20"/>
        <v>36.099000000000004</v>
      </c>
      <c r="E360" s="34">
        <v>1.362</v>
      </c>
      <c r="F360" s="34">
        <v>1.292</v>
      </c>
      <c r="G360" s="34">
        <v>33.445</v>
      </c>
      <c r="H360" s="34"/>
      <c r="I360" s="34">
        <v>18612.924</v>
      </c>
      <c r="J360" s="34">
        <v>14514.06</v>
      </c>
      <c r="K360" s="34">
        <f t="shared" si="21"/>
        <v>4098.864</v>
      </c>
      <c r="L360" s="34">
        <v>170.809</v>
      </c>
      <c r="M360" s="34">
        <v>143.558</v>
      </c>
      <c r="N360" s="34">
        <v>3784.497</v>
      </c>
      <c r="O360" s="2"/>
    </row>
    <row r="361" spans="1:15" ht="12.75">
      <c r="A361" s="6" t="s">
        <v>300</v>
      </c>
      <c r="B361" s="34">
        <v>97.213</v>
      </c>
      <c r="C361" s="34">
        <v>59.443</v>
      </c>
      <c r="D361" s="34">
        <f t="shared" si="20"/>
        <v>37.77</v>
      </c>
      <c r="E361" s="34">
        <v>1.664</v>
      </c>
      <c r="F361" s="34">
        <v>1.78</v>
      </c>
      <c r="G361" s="34">
        <v>34.326</v>
      </c>
      <c r="H361" s="34"/>
      <c r="I361" s="34">
        <v>18481.729</v>
      </c>
      <c r="J361" s="34">
        <v>14042.191</v>
      </c>
      <c r="K361" s="34">
        <f t="shared" si="21"/>
        <v>4439.5380000000005</v>
      </c>
      <c r="L361" s="34">
        <v>218.414</v>
      </c>
      <c r="M361" s="34">
        <v>195.097</v>
      </c>
      <c r="N361" s="34">
        <v>4026.027</v>
      </c>
      <c r="O361" s="2"/>
    </row>
    <row r="362" spans="1:15" ht="12.75">
      <c r="A362" s="6" t="s">
        <v>301</v>
      </c>
      <c r="B362" s="34">
        <v>98.213</v>
      </c>
      <c r="C362" s="34">
        <v>59.419</v>
      </c>
      <c r="D362" s="34">
        <f t="shared" si="20"/>
        <v>38.794000000000004</v>
      </c>
      <c r="E362" s="34">
        <v>1.708</v>
      </c>
      <c r="F362" s="34">
        <v>1.389</v>
      </c>
      <c r="G362" s="34">
        <v>35.697</v>
      </c>
      <c r="H362" s="34"/>
      <c r="I362" s="34">
        <v>18408.534</v>
      </c>
      <c r="J362" s="34">
        <v>14113.118</v>
      </c>
      <c r="K362" s="34">
        <f t="shared" si="21"/>
        <v>4295.416</v>
      </c>
      <c r="L362" s="34">
        <v>202.66</v>
      </c>
      <c r="M362" s="34">
        <v>175.229</v>
      </c>
      <c r="N362" s="34">
        <v>3917.527</v>
      </c>
      <c r="O362" s="2"/>
    </row>
    <row r="363" spans="1:15" ht="12.75">
      <c r="A363" s="6" t="s">
        <v>303</v>
      </c>
      <c r="B363" s="34">
        <v>90.073</v>
      </c>
      <c r="C363" s="34">
        <v>49.283</v>
      </c>
      <c r="D363" s="34">
        <f t="shared" si="20"/>
        <v>40.79</v>
      </c>
      <c r="E363" s="34">
        <v>1.088</v>
      </c>
      <c r="F363" s="34">
        <v>0.954</v>
      </c>
      <c r="G363" s="34">
        <v>38.748</v>
      </c>
      <c r="H363" s="34"/>
      <c r="I363" s="34">
        <v>17054.427</v>
      </c>
      <c r="J363" s="34">
        <v>11784.385</v>
      </c>
      <c r="K363" s="34">
        <f t="shared" si="21"/>
        <v>5270.0419999999995</v>
      </c>
      <c r="L363" s="34">
        <v>141.946</v>
      </c>
      <c r="M363" s="34">
        <v>133.107</v>
      </c>
      <c r="N363" s="34">
        <v>4994.989</v>
      </c>
      <c r="O363" s="2"/>
    </row>
    <row r="364" spans="1:15" ht="12.75">
      <c r="A364" s="6" t="s">
        <v>304</v>
      </c>
      <c r="B364" s="34">
        <v>96.833</v>
      </c>
      <c r="C364" s="34">
        <v>50.55</v>
      </c>
      <c r="D364" s="34">
        <f t="shared" si="20"/>
        <v>46.283</v>
      </c>
      <c r="E364" s="34">
        <v>1.344</v>
      </c>
      <c r="F364" s="34">
        <v>1.358</v>
      </c>
      <c r="G364" s="34">
        <v>43.581</v>
      </c>
      <c r="H364" s="34"/>
      <c r="I364" s="34">
        <v>17620.038</v>
      </c>
      <c r="J364" s="34">
        <v>12100.501</v>
      </c>
      <c r="K364" s="34">
        <f t="shared" si="21"/>
        <v>5519.536999999999</v>
      </c>
      <c r="L364" s="34">
        <v>169.63</v>
      </c>
      <c r="M364" s="34">
        <v>163.172</v>
      </c>
      <c r="N364" s="34">
        <v>5186.735</v>
      </c>
      <c r="O364" s="2"/>
    </row>
    <row r="365" spans="1:15" ht="12.75">
      <c r="A365" s="6" t="s">
        <v>306</v>
      </c>
      <c r="B365" s="34">
        <v>74.776</v>
      </c>
      <c r="C365" s="34">
        <v>45.679</v>
      </c>
      <c r="D365" s="34">
        <f t="shared" si="20"/>
        <v>29.096999999999998</v>
      </c>
      <c r="E365" s="34">
        <v>1.02</v>
      </c>
      <c r="F365" s="34">
        <v>1.107</v>
      </c>
      <c r="G365" s="34">
        <v>26.97</v>
      </c>
      <c r="H365" s="34"/>
      <c r="I365" s="34">
        <v>14241.911</v>
      </c>
      <c r="J365" s="34">
        <v>10901.123</v>
      </c>
      <c r="K365" s="34">
        <f t="shared" si="21"/>
        <v>3340.788</v>
      </c>
      <c r="L365" s="34">
        <v>137.953</v>
      </c>
      <c r="M365" s="34">
        <v>135.107</v>
      </c>
      <c r="N365" s="34">
        <v>3067.728</v>
      </c>
      <c r="O365" s="2"/>
    </row>
    <row r="366" spans="1:15" ht="12.75">
      <c r="A366" s="6" t="s">
        <v>307</v>
      </c>
      <c r="B366" s="34">
        <v>84.477</v>
      </c>
      <c r="C366" s="34">
        <v>53.044</v>
      </c>
      <c r="D366" s="34">
        <f t="shared" si="20"/>
        <v>31.433</v>
      </c>
      <c r="E366" s="34">
        <v>1.154</v>
      </c>
      <c r="F366" s="34">
        <v>1.165</v>
      </c>
      <c r="G366" s="34">
        <v>29.114</v>
      </c>
      <c r="H366" s="34"/>
      <c r="I366" s="34">
        <v>16412.57</v>
      </c>
      <c r="J366" s="34">
        <v>12569.96</v>
      </c>
      <c r="K366" s="34">
        <f t="shared" si="21"/>
        <v>3842.6099999999997</v>
      </c>
      <c r="L366" s="34">
        <v>157.196</v>
      </c>
      <c r="M366" s="34">
        <v>143.83</v>
      </c>
      <c r="N366" s="34">
        <v>3541.584</v>
      </c>
      <c r="O366" s="2"/>
    </row>
    <row r="367" spans="1:15" ht="12.75">
      <c r="A367" s="6" t="s">
        <v>308</v>
      </c>
      <c r="B367" s="34">
        <v>97.717</v>
      </c>
      <c r="C367" s="34">
        <v>67.487</v>
      </c>
      <c r="D367" s="34">
        <f t="shared" si="20"/>
        <v>30.229999999999997</v>
      </c>
      <c r="E367" s="34">
        <v>1.486</v>
      </c>
      <c r="F367" s="34">
        <v>1.443</v>
      </c>
      <c r="G367" s="34">
        <v>27.301</v>
      </c>
      <c r="H367" s="34"/>
      <c r="I367" s="34">
        <v>19300.278</v>
      </c>
      <c r="J367" s="34">
        <v>15903.673</v>
      </c>
      <c r="K367" s="34">
        <f t="shared" si="21"/>
        <v>3396.605</v>
      </c>
      <c r="L367" s="34">
        <v>177.791</v>
      </c>
      <c r="M367" s="34">
        <v>186.488</v>
      </c>
      <c r="N367" s="34">
        <v>3032.326</v>
      </c>
      <c r="O367" s="2"/>
    </row>
    <row r="368" spans="2:15" ht="12.75">
      <c r="B368" s="34"/>
      <c r="C368" s="34"/>
      <c r="D368" s="34"/>
      <c r="E368" s="34"/>
      <c r="F368" s="34"/>
      <c r="G368" s="34"/>
      <c r="H368" s="34"/>
      <c r="I368" s="34"/>
      <c r="J368" s="34"/>
      <c r="K368" s="34"/>
      <c r="L368" s="34"/>
      <c r="M368" s="34"/>
      <c r="N368" s="34"/>
      <c r="O368" s="2"/>
    </row>
    <row r="369" spans="1:15" ht="25.5" customHeight="1">
      <c r="A369" s="38" t="s">
        <v>295</v>
      </c>
      <c r="B369" s="38"/>
      <c r="C369" s="38"/>
      <c r="D369" s="38"/>
      <c r="E369" s="38"/>
      <c r="F369" s="38"/>
      <c r="G369" s="38"/>
      <c r="H369" s="38"/>
      <c r="I369" s="38"/>
      <c r="O369" s="2"/>
    </row>
    <row r="370" ht="12.75">
      <c r="O370" s="2"/>
    </row>
    <row r="371" spans="1:15" s="33" customFormat="1" ht="25.5" customHeight="1">
      <c r="A371" s="39" t="s">
        <v>294</v>
      </c>
      <c r="B371" s="39"/>
      <c r="C371" s="39"/>
      <c r="D371" s="39"/>
      <c r="E371" s="39"/>
      <c r="F371" s="39"/>
      <c r="G371" s="39"/>
      <c r="H371" s="39"/>
      <c r="I371" s="39"/>
      <c r="J371" s="14"/>
      <c r="K371" s="14"/>
      <c r="L371" s="14"/>
      <c r="M371" s="14"/>
      <c r="N371" s="14"/>
      <c r="O371" s="32"/>
    </row>
    <row r="372" ht="12.75">
      <c r="O372" s="2"/>
    </row>
    <row r="373" spans="1:15" ht="39" customHeight="1">
      <c r="A373" s="36" t="s">
        <v>297</v>
      </c>
      <c r="B373" s="37"/>
      <c r="C373" s="37"/>
      <c r="D373" s="37"/>
      <c r="E373" s="37"/>
      <c r="F373" s="37"/>
      <c r="G373" s="37"/>
      <c r="H373" s="37"/>
      <c r="I373" s="37"/>
      <c r="O373" s="2"/>
    </row>
  </sheetData>
  <sheetProtection/>
  <mergeCells count="9">
    <mergeCell ref="A373:I373"/>
    <mergeCell ref="A369:I369"/>
    <mergeCell ref="A371:I371"/>
    <mergeCell ref="B4:G4"/>
    <mergeCell ref="I4:N4"/>
    <mergeCell ref="H4:H5"/>
    <mergeCell ref="B187:G187"/>
    <mergeCell ref="H187:H188"/>
    <mergeCell ref="I187:N187"/>
  </mergeCells>
  <printOptions/>
  <pageMargins left="1" right="1" top="1" bottom="1" header="0" footer="0"/>
  <pageSetup fitToHeight="5" horizontalDpi="600" verticalDpi="600" orientation="landscape" scale="55" r:id="rId1"/>
  <rowBreaks count="1" manualBreakCount="1">
    <brk id="185" max="13" man="1"/>
  </rowBreaks>
</worksheet>
</file>

<file path=xl/worksheets/sheet2.xml><?xml version="1.0" encoding="utf-8"?>
<worksheet xmlns="http://schemas.openxmlformats.org/spreadsheetml/2006/main" xmlns:r="http://schemas.openxmlformats.org/officeDocument/2006/relationships">
  <sheetPr>
    <pageSetUpPr fitToPage="1"/>
  </sheetPr>
  <dimension ref="A1:E183"/>
  <sheetViews>
    <sheetView zoomScalePageLayoutView="0" workbookViewId="0" topLeftCell="A157">
      <selection activeCell="G179" sqref="G179"/>
    </sheetView>
  </sheetViews>
  <sheetFormatPr defaultColWidth="9.00390625" defaultRowHeight="12.75"/>
  <cols>
    <col min="1" max="1" width="9.75390625" style="6" customWidth="1"/>
    <col min="2" max="3" width="15.00390625" style="6" customWidth="1"/>
    <col min="4" max="5" width="15.00390625" style="15" customWidth="1"/>
  </cols>
  <sheetData>
    <row r="1" ht="12.75">
      <c r="A1" s="5" t="s">
        <v>68</v>
      </c>
    </row>
    <row r="2" ht="12.75">
      <c r="A2" s="7"/>
    </row>
    <row r="3" spans="2:5" ht="25.5" customHeight="1">
      <c r="B3" s="40" t="s">
        <v>70</v>
      </c>
      <c r="C3" s="40"/>
      <c r="D3" s="42" t="s">
        <v>71</v>
      </c>
      <c r="E3" s="42"/>
    </row>
    <row r="5" spans="2:5" ht="12.75">
      <c r="B5" s="6" t="s">
        <v>30</v>
      </c>
      <c r="C5" s="6" t="s">
        <v>27</v>
      </c>
      <c r="D5" s="15" t="s">
        <v>30</v>
      </c>
      <c r="E5" s="15" t="s">
        <v>27</v>
      </c>
    </row>
    <row r="6" ht="12.75">
      <c r="A6" s="10">
        <v>2000</v>
      </c>
    </row>
    <row r="7" spans="1:3" ht="12.75">
      <c r="A7" s="10">
        <v>2001</v>
      </c>
      <c r="B7" s="16">
        <f>(+'Permits Census'!B7-'Permits Census'!B6)/'Permits Census'!B6</f>
        <v>-0.1818682832736291</v>
      </c>
      <c r="C7" s="16">
        <f>(+'Permits Census'!B190-'Permits Census'!B189)/'Permits Census'!B189</f>
        <v>0.027890422900179353</v>
      </c>
    </row>
    <row r="8" spans="1:3" ht="12.75">
      <c r="A8" s="10">
        <v>2002</v>
      </c>
      <c r="B8" s="16">
        <f>(+'Permits Census'!B8-'Permits Census'!B7)/'Permits Census'!B7</f>
        <v>-0.03441113730773549</v>
      </c>
      <c r="C8" s="16">
        <f>(+'Permits Census'!B191-'Permits Census'!B190)/'Permits Census'!B190</f>
        <v>0.06782160916393971</v>
      </c>
    </row>
    <row r="9" spans="1:3" ht="12.75">
      <c r="A9" s="10">
        <v>2003</v>
      </c>
      <c r="B9" s="16">
        <f>(+'Permits Census'!B9-'Permits Census'!B8)/'Permits Census'!B8</f>
        <v>-0.10952851578396605</v>
      </c>
      <c r="C9" s="16">
        <f>(+'Permits Census'!B192-'Permits Census'!B191)/'Permits Census'!B191</f>
        <v>0.08098517003704334</v>
      </c>
    </row>
    <row r="10" spans="1:3" ht="12.75">
      <c r="A10" s="10" t="s">
        <v>52</v>
      </c>
      <c r="B10" s="16">
        <f>(+'Permits Census'!B10-'Permits Census'!B9)/'Permits Census'!B9</f>
        <v>0.17614415355487367</v>
      </c>
      <c r="C10" s="16">
        <f>(+'Permits Census'!B193-'Permits Census'!B192)/'Permits Census'!B192</f>
        <v>0.09573452239926249</v>
      </c>
    </row>
    <row r="11" spans="1:3" ht="12.75">
      <c r="A11" s="10">
        <v>2005</v>
      </c>
      <c r="B11" s="16">
        <f>(+'Permits Census'!B11-'Permits Census'!B10)/'Permits Census'!B10</f>
        <v>0.29009159034138216</v>
      </c>
      <c r="C11" s="16">
        <f>(+'Permits Census'!B194-'Permits Census'!B193)/'Permits Census'!B193</f>
        <v>0.04117672917480827</v>
      </c>
    </row>
    <row r="12" spans="1:3" ht="12.75">
      <c r="A12" s="10">
        <v>2006</v>
      </c>
      <c r="B12" s="16">
        <f>(+'Permits Census'!B12-'Permits Census'!B11)/'Permits Census'!B11</f>
        <v>0.12284325115098317</v>
      </c>
      <c r="C12" s="16">
        <f>(+'Permits Census'!B195-'Permits Census'!B194)/'Permits Census'!B194</f>
        <v>-0.1468058512069691</v>
      </c>
    </row>
    <row r="13" spans="1:3" ht="12.75">
      <c r="A13" s="10">
        <v>2007</v>
      </c>
      <c r="B13" s="16">
        <f>(+'Permits Census'!B13-'Permits Census'!B12)/'Permits Census'!B12</f>
        <v>-0.23731606376456163</v>
      </c>
      <c r="C13" s="16">
        <f>(+'Permits Census'!B196-'Permits Census'!B195)/'Permits Census'!B195</f>
        <v>-0.23953846396465722</v>
      </c>
    </row>
    <row r="14" spans="1:3" ht="12.75">
      <c r="A14" s="10">
        <v>2008</v>
      </c>
      <c r="B14" s="16">
        <f>(+'Permits Census'!B14-'Permits Census'!B13)/'Permits Census'!B13</f>
        <v>-0.40752650354217956</v>
      </c>
      <c r="C14" s="16">
        <f>(+'Permits Census'!B197-'Permits Census'!B196)/'Permits Census'!B196</f>
        <v>-0.35258203037009755</v>
      </c>
    </row>
    <row r="15" spans="1:3" ht="12.75">
      <c r="A15" s="10">
        <v>2009</v>
      </c>
      <c r="B15" s="16">
        <f>(+'Permits Census'!B15-'Permits Census'!B14)/'Permits Census'!B14</f>
        <v>-0.2572930800542741</v>
      </c>
      <c r="C15" s="16">
        <f>(+'Permits Census'!B198-'Permits Census'!B197)/'Permits Census'!B197</f>
        <v>-0.35609741550037066</v>
      </c>
    </row>
    <row r="16" spans="1:3" ht="12.75">
      <c r="A16" s="10">
        <v>2010</v>
      </c>
      <c r="B16" s="16">
        <f>(+'Permits Census'!B16-'Permits Census'!B15)/'Permits Census'!B15</f>
        <v>0.0031970769582096367</v>
      </c>
      <c r="C16" s="16">
        <f>(+'Permits Census'!B199-'Permits Census'!B198)/'Permits Census'!B198</f>
        <v>0.03713271682765467</v>
      </c>
    </row>
    <row r="17" spans="1:3" ht="12.75">
      <c r="A17" s="10">
        <v>2011</v>
      </c>
      <c r="B17" s="16">
        <f>(+'Permits Census'!B17-'Permits Census'!B16)/'Permits Census'!B16</f>
        <v>0.1653767357159117</v>
      </c>
      <c r="C17" s="16">
        <f>(+'Permits Census'!B200-'Permits Census'!B199)/'Permits Census'!B199</f>
        <v>0.032171151651477846</v>
      </c>
    </row>
    <row r="18" spans="1:3" ht="12.75">
      <c r="A18" s="10">
        <v>2012</v>
      </c>
      <c r="B18" s="16">
        <f>(+'Permits Census'!B18-'Permits Census'!B17)/'Permits Census'!B17</f>
        <v>0.9106358042777615</v>
      </c>
      <c r="C18" s="16">
        <f>(+'Permits Census'!B201-'Permits Census'!B200)/'Permits Census'!B200</f>
        <v>0.3294501659292921</v>
      </c>
    </row>
    <row r="19" spans="1:3" ht="12.75">
      <c r="A19" s="10">
        <v>2013</v>
      </c>
      <c r="B19" s="16">
        <f>(+'Permits Census'!B19-'Permits Census'!B18)/'Permits Census'!B18</f>
        <v>0.06588968972039053</v>
      </c>
      <c r="C19" s="16">
        <f>(+'Permits Census'!B202-'Permits Census'!B201)/'Permits Census'!B201</f>
        <v>0.19425353579426702</v>
      </c>
    </row>
    <row r="20" spans="1:3" ht="12.75">
      <c r="A20" s="10">
        <v>2014</v>
      </c>
      <c r="B20" s="16">
        <f>(+'Permits Census'!B20-'Permits Census'!B19)/'Permits Census'!B19</f>
        <v>-0.04330519854210627</v>
      </c>
      <c r="C20" s="16">
        <f>(+'Permits Census'!B203-'Permits Census'!B202)/'Permits Census'!B202</f>
        <v>0.061869841404409695</v>
      </c>
    </row>
    <row r="21" spans="1:3" ht="12.75">
      <c r="A21" s="10">
        <v>2015</v>
      </c>
      <c r="B21" s="16">
        <f>(+'Permits Census'!B21-'Permits Census'!B20)/'Permits Census'!B20</f>
        <v>0.10877738232492856</v>
      </c>
      <c r="C21" s="16">
        <f>(+'Permits Census'!B204-'Permits Census'!B203)/'Permits Census'!B203</f>
        <v>0.1197710536020468</v>
      </c>
    </row>
    <row r="22" spans="2:3" ht="12.75">
      <c r="B22" s="16"/>
      <c r="C22" s="16"/>
    </row>
    <row r="23" spans="1:3" ht="12.75">
      <c r="A23" s="6" t="s">
        <v>77</v>
      </c>
      <c r="B23" s="16">
        <f>(+'Permits Census'!B24-'Permits Census'!B23)/'Permits Census'!B23</f>
        <v>-0.024608093328472476</v>
      </c>
      <c r="C23" s="16">
        <f>(+'Permits Census'!B207-'Permits Census'!B206)/'Permits Census'!B206</f>
        <v>0.07746369804812901</v>
      </c>
    </row>
    <row r="24" spans="2:3" ht="12.75">
      <c r="B24" s="16"/>
      <c r="C24" s="16"/>
    </row>
    <row r="25" spans="1:3" ht="12.75">
      <c r="A25" s="6" t="s">
        <v>4</v>
      </c>
      <c r="B25" s="16"/>
      <c r="C25" s="16"/>
    </row>
    <row r="26" spans="1:3" ht="12.75">
      <c r="A26" s="6" t="s">
        <v>5</v>
      </c>
      <c r="B26" s="16">
        <f>(+'Permits Census'!B27-'Permits Census'!B26)/'Permits Census'!B26</f>
        <v>0.02711864406779661</v>
      </c>
      <c r="C26" s="16">
        <f>(+'Permits Census'!B210-'Permits Census'!B209)/'Permits Census'!B209</f>
        <v>0.016442995505475747</v>
      </c>
    </row>
    <row r="27" spans="1:3" ht="12.75">
      <c r="A27" s="6" t="s">
        <v>6</v>
      </c>
      <c r="B27" s="16">
        <f>(+'Permits Census'!B28-'Permits Census'!B27)/'Permits Census'!B27</f>
        <v>0.7244224422442245</v>
      </c>
      <c r="C27" s="16">
        <f>(+'Permits Census'!B211-'Permits Census'!B210)/'Permits Census'!B210</f>
        <v>0.1550516138072773</v>
      </c>
    </row>
    <row r="28" spans="1:3" ht="12.75">
      <c r="A28" s="6" t="s">
        <v>7</v>
      </c>
      <c r="B28" s="16">
        <f>(+'Permits Census'!B29-'Permits Census'!B28)/'Permits Census'!B28</f>
        <v>-0.3090909090909091</v>
      </c>
      <c r="C28" s="16">
        <f>(+'Permits Census'!B212-'Permits Census'!B211)/'Permits Census'!B211</f>
        <v>0.12951317979928678</v>
      </c>
    </row>
    <row r="29" spans="1:3" ht="12.75">
      <c r="A29" s="6" t="s">
        <v>8</v>
      </c>
      <c r="B29" s="16">
        <f>(+'Permits Census'!B30-'Permits Census'!B29)/'Permits Census'!B29</f>
        <v>0.33102493074792244</v>
      </c>
      <c r="C29" s="16">
        <f>(+'Permits Census'!B213-'Permits Census'!B212)/'Permits Census'!B212</f>
        <v>0.011498505253987606</v>
      </c>
    </row>
    <row r="30" spans="1:3" ht="12.75">
      <c r="A30" s="6" t="s">
        <v>9</v>
      </c>
      <c r="B30" s="16">
        <f>(+'Permits Census'!B31-'Permits Census'!B30)/'Permits Census'!B30</f>
        <v>-0.06347554630593132</v>
      </c>
      <c r="C30" s="16">
        <f>(+'Permits Census'!B214-'Permits Census'!B213)/'Permits Census'!B213</f>
        <v>0.036840614934459545</v>
      </c>
    </row>
    <row r="31" spans="1:3" ht="12.75">
      <c r="A31" s="6" t="s">
        <v>10</v>
      </c>
      <c r="B31" s="16">
        <f>(+'Permits Census'!B32-'Permits Census'!B31)/'Permits Census'!B31</f>
        <v>-0.035555555555555556</v>
      </c>
      <c r="C31" s="16">
        <f>(+'Permits Census'!B215-'Permits Census'!B214)/'Permits Census'!B214</f>
        <v>-0.015487115880267754</v>
      </c>
    </row>
    <row r="32" spans="1:3" ht="12.75">
      <c r="A32" s="6" t="s">
        <v>11</v>
      </c>
      <c r="B32" s="16">
        <f>(+'Permits Census'!B33-'Permits Census'!B32)/'Permits Census'!B32</f>
        <v>0.05184331797235023</v>
      </c>
      <c r="C32" s="16">
        <f>(+'Permits Census'!B216-'Permits Census'!B215)/'Permits Census'!B215</f>
        <v>-0.018308223096794363</v>
      </c>
    </row>
    <row r="33" spans="1:3" ht="12.75">
      <c r="A33" s="6" t="s">
        <v>12</v>
      </c>
      <c r="B33" s="16">
        <f>(+'Permits Census'!B34-'Permits Census'!B33)/'Permits Census'!B33</f>
        <v>-0.08214676889375684</v>
      </c>
      <c r="C33" s="16">
        <f>(+'Permits Census'!B217-'Permits Census'!B216)/'Permits Census'!B216</f>
        <v>-0.004532904767791711</v>
      </c>
    </row>
    <row r="34" spans="1:3" ht="12.75">
      <c r="A34" s="6" t="s">
        <v>13</v>
      </c>
      <c r="B34" s="16">
        <f>(+'Permits Census'!B35-'Permits Census'!B34)/'Permits Census'!B34</f>
        <v>0.1515513126491647</v>
      </c>
      <c r="C34" s="16">
        <f>(+'Permits Census'!B218-'Permits Census'!B217)/'Permits Census'!B217</f>
        <v>0.081124075245862</v>
      </c>
    </row>
    <row r="35" spans="1:3" ht="12.75">
      <c r="A35" s="6" t="s">
        <v>14</v>
      </c>
      <c r="B35" s="16">
        <f>(+'Permits Census'!B36-'Permits Census'!B35)/'Permits Census'!B35</f>
        <v>-0.11191709844559586</v>
      </c>
      <c r="C35" s="16">
        <f>(+'Permits Census'!B219-'Permits Census'!B218)/'Permits Census'!B218</f>
        <v>-0.2862808163354612</v>
      </c>
    </row>
    <row r="36" spans="1:3" ht="12.75">
      <c r="A36" s="6" t="s">
        <v>15</v>
      </c>
      <c r="B36" s="16">
        <f>(+'Permits Census'!B37-'Permits Census'!B36)/'Permits Census'!B36</f>
        <v>-0.24620770128354727</v>
      </c>
      <c r="C36" s="16">
        <f>(+'Permits Census'!B220-'Permits Census'!B219)/'Permits Census'!B219</f>
        <v>0.13313151440833854</v>
      </c>
    </row>
    <row r="37" spans="1:5" ht="12.75">
      <c r="A37" s="6" t="s">
        <v>16</v>
      </c>
      <c r="B37" s="16">
        <f>(+'Permits Census'!B38-'Permits Census'!B37)/'Permits Census'!B37</f>
        <v>1.4256965944272446</v>
      </c>
      <c r="C37" s="16">
        <f>(+'Permits Census'!B221-'Permits Census'!B220)/'Permits Census'!B220</f>
        <v>-0.10709430440105243</v>
      </c>
      <c r="D37" s="15">
        <f>AVERAGE(B26:B37)</f>
        <v>0.15527197187778394</v>
      </c>
      <c r="E37" s="15">
        <f>AVERAGE(C26:C37)</f>
        <v>0.01099159453944334</v>
      </c>
    </row>
    <row r="38" spans="1:5" ht="12.75">
      <c r="A38" s="6" t="s">
        <v>17</v>
      </c>
      <c r="B38" s="16">
        <f>(+'Permits Census'!B39-'Permits Census'!B38)/'Permits Census'!B38</f>
        <v>-0.13273771537970644</v>
      </c>
      <c r="C38" s="16">
        <f>(+'Permits Census'!B222-'Permits Census'!B221)/'Permits Census'!B221</f>
        <v>0.03851019186922899</v>
      </c>
      <c r="D38" s="15">
        <f aca="true" t="shared" si="0" ref="D38:D81">AVERAGE(B27:B38)</f>
        <v>0.141950608590492</v>
      </c>
      <c r="E38" s="15">
        <f aca="true" t="shared" si="1" ref="E38:E81">AVERAGE(C27:C38)</f>
        <v>0.012830527569756106</v>
      </c>
    </row>
    <row r="39" spans="1:5" ht="12.75">
      <c r="A39" s="6" t="s">
        <v>18</v>
      </c>
      <c r="B39" s="16">
        <f>(+'Permits Census'!B40-'Permits Census'!B39)/'Permits Census'!B39</f>
        <v>-0.03679175864606328</v>
      </c>
      <c r="C39" s="16">
        <f>(+'Permits Census'!B223-'Permits Census'!B222)/'Permits Census'!B222</f>
        <v>0.391149590447918</v>
      </c>
      <c r="D39" s="15">
        <f t="shared" si="0"/>
        <v>0.07851609184963469</v>
      </c>
      <c r="E39" s="15">
        <f t="shared" si="1"/>
        <v>0.03250535895647617</v>
      </c>
    </row>
    <row r="40" spans="1:5" ht="12.75">
      <c r="A40" s="6" t="s">
        <v>19</v>
      </c>
      <c r="B40" s="16">
        <f>(+'Permits Census'!B41-'Permits Census'!B40)/'Permits Census'!B40</f>
        <v>0.0962566844919786</v>
      </c>
      <c r="C40" s="16">
        <f>(+'Permits Census'!B224-'Permits Census'!B223)/'Permits Census'!B223</f>
        <v>0.009453252799798651</v>
      </c>
      <c r="D40" s="15">
        <f t="shared" si="0"/>
        <v>0.11229505798154199</v>
      </c>
      <c r="E40" s="15">
        <f t="shared" si="1"/>
        <v>0.022500365039852158</v>
      </c>
    </row>
    <row r="41" spans="1:5" ht="12.75">
      <c r="A41" s="6" t="s">
        <v>20</v>
      </c>
      <c r="B41" s="16">
        <f>(+'Permits Census'!B42-'Permits Census'!B41)/'Permits Census'!B41</f>
        <v>-0.021602787456445994</v>
      </c>
      <c r="C41" s="16">
        <f>(+'Permits Census'!B225-'Permits Census'!B224)/'Permits Census'!B224</f>
        <v>-0.021513418618300407</v>
      </c>
      <c r="D41" s="15">
        <f t="shared" si="0"/>
        <v>0.08290941479784462</v>
      </c>
      <c r="E41" s="15">
        <f t="shared" si="1"/>
        <v>0.019749371383828155</v>
      </c>
    </row>
    <row r="42" spans="1:5" ht="12.75">
      <c r="A42" s="6" t="s">
        <v>21</v>
      </c>
      <c r="B42" s="16">
        <f>(+'Permits Census'!B43-'Permits Census'!B42)/'Permits Census'!B42</f>
        <v>0.12464387464387465</v>
      </c>
      <c r="C42" s="16">
        <f>(+'Permits Census'!B226-'Permits Census'!B225)/'Permits Census'!B225</f>
        <v>0.046244738280897445</v>
      </c>
      <c r="D42" s="15">
        <f t="shared" si="0"/>
        <v>0.09858603321032845</v>
      </c>
      <c r="E42" s="15">
        <f t="shared" si="1"/>
        <v>0.02053304832936465</v>
      </c>
    </row>
    <row r="43" spans="1:5" ht="12.75">
      <c r="A43" s="6" t="s">
        <v>28</v>
      </c>
      <c r="B43" s="16">
        <f>(+'Permits Census'!B44-'Permits Census'!B43)/'Permits Census'!B43</f>
        <v>-0.08613046231792273</v>
      </c>
      <c r="C43" s="16">
        <f>(+'Permits Census'!B227-'Permits Census'!B226)/'Permits Census'!B226</f>
        <v>-0.056752629362611086</v>
      </c>
      <c r="D43" s="15">
        <f t="shared" si="0"/>
        <v>0.09437145764679787</v>
      </c>
      <c r="E43" s="15">
        <f t="shared" si="1"/>
        <v>0.017094255539169368</v>
      </c>
    </row>
    <row r="44" spans="1:5" ht="12.75">
      <c r="A44" s="6" t="s">
        <v>29</v>
      </c>
      <c r="B44" s="16">
        <f>(+'Permits Census'!B45-'Permits Census'!B44)/'Permits Census'!B44</f>
        <v>0.3090783090783091</v>
      </c>
      <c r="C44" s="16">
        <f>(+'Permits Census'!B228-'Permits Census'!B227)/'Permits Census'!B227</f>
        <v>-0.0036253126428743144</v>
      </c>
      <c r="D44" s="15">
        <f t="shared" si="0"/>
        <v>0.11580770690562779</v>
      </c>
      <c r="E44" s="15">
        <f t="shared" si="1"/>
        <v>0.01831783141032937</v>
      </c>
    </row>
    <row r="45" spans="1:5" ht="12.75">
      <c r="A45" s="6" t="s">
        <v>31</v>
      </c>
      <c r="B45" s="16">
        <f>(+'Permits Census'!B46-'Permits Census'!B45)/'Permits Census'!B45</f>
        <v>-0.11805187930121758</v>
      </c>
      <c r="C45" s="16">
        <f>(+'Permits Census'!B229-'Permits Census'!B228)/'Permits Census'!B228</f>
        <v>-0.05592714355893141</v>
      </c>
      <c r="D45" s="15">
        <f t="shared" si="0"/>
        <v>0.11281561437167271</v>
      </c>
      <c r="E45" s="15">
        <f t="shared" si="1"/>
        <v>0.014034978177734398</v>
      </c>
    </row>
    <row r="46" spans="1:5" ht="12.75">
      <c r="A46" s="6" t="s">
        <v>32</v>
      </c>
      <c r="B46" s="16">
        <f>(+'Permits Census'!B47-'Permits Census'!B46)/'Permits Census'!B46</f>
        <v>-0.1752701080432173</v>
      </c>
      <c r="C46" s="16">
        <f>(+'Permits Census'!B230-'Permits Census'!B229)/'Permits Census'!B229</f>
        <v>-0.002024233621719989</v>
      </c>
      <c r="D46" s="15">
        <f t="shared" si="0"/>
        <v>0.0855804959806409</v>
      </c>
      <c r="E46" s="15">
        <f t="shared" si="1"/>
        <v>0.007105952438769232</v>
      </c>
    </row>
    <row r="47" spans="1:5" ht="12.75">
      <c r="A47" s="6" t="s">
        <v>33</v>
      </c>
      <c r="B47" s="16">
        <f>(+'Permits Census'!B48-'Permits Census'!B47)/'Permits Census'!B47</f>
        <v>-0.14046579330422126</v>
      </c>
      <c r="C47" s="16">
        <f>(+'Permits Census'!B231-'Permits Census'!B230)/'Permits Census'!B230</f>
        <v>-0.10365731376807016</v>
      </c>
      <c r="D47" s="15">
        <f t="shared" si="0"/>
        <v>0.08320143807575543</v>
      </c>
      <c r="E47" s="15">
        <f t="shared" si="1"/>
        <v>0.022324577652718485</v>
      </c>
    </row>
    <row r="48" spans="1:5" ht="12.75">
      <c r="A48" s="6" t="s">
        <v>34</v>
      </c>
      <c r="B48" s="16">
        <f>(+'Permits Census'!B49-'Permits Census'!B48)/'Permits Census'!B48</f>
        <v>-0.10838272650296359</v>
      </c>
      <c r="C48" s="16">
        <f>(+'Permits Census'!B232-'Permits Census'!B231)/'Permits Census'!B231</f>
        <v>-0.00783707075097803</v>
      </c>
      <c r="D48" s="15">
        <f t="shared" si="0"/>
        <v>0.09468685264080408</v>
      </c>
      <c r="E48" s="15">
        <f t="shared" si="1"/>
        <v>0.010577195556108768</v>
      </c>
    </row>
    <row r="49" spans="1:5" ht="12.75">
      <c r="A49" s="6" t="s">
        <v>35</v>
      </c>
      <c r="B49" s="16">
        <f>(+'Permits Census'!B50-'Permits Census'!B49)/'Permits Census'!B49</f>
        <v>-0.1282051282051282</v>
      </c>
      <c r="C49" s="16">
        <f>(+'Permits Census'!B233-'Permits Census'!B232)/'Permits Census'!B232</f>
        <v>-0.09992912827781728</v>
      </c>
      <c r="D49" s="15">
        <f t="shared" si="0"/>
        <v>-0.034804957578560336</v>
      </c>
      <c r="E49" s="15">
        <f t="shared" si="1"/>
        <v>0.011174293566378364</v>
      </c>
    </row>
    <row r="50" spans="1:5" ht="12.75">
      <c r="A50" s="6" t="s">
        <v>36</v>
      </c>
      <c r="B50" s="16">
        <f>(+'Permits Census'!B51-'Permits Census'!B50)/'Permits Census'!B50</f>
        <v>0.4477124183006536</v>
      </c>
      <c r="C50" s="16">
        <f>(+'Permits Census'!B234-'Permits Census'!B233)/'Permits Census'!B233</f>
        <v>0.06915533285612027</v>
      </c>
      <c r="D50" s="15">
        <f t="shared" si="0"/>
        <v>0.013565886894803003</v>
      </c>
      <c r="E50" s="15">
        <f t="shared" si="1"/>
        <v>0.013728055315285972</v>
      </c>
    </row>
    <row r="51" spans="1:5" ht="12.75">
      <c r="A51" s="6" t="s">
        <v>37</v>
      </c>
      <c r="B51" s="16">
        <f>(+'Permits Census'!B52-'Permits Census'!B51)/'Permits Census'!B51</f>
        <v>0.47554552294958613</v>
      </c>
      <c r="C51" s="16">
        <f>(+'Permits Census'!B235-'Permits Census'!B234)/'Permits Census'!B234</f>
        <v>0.27566098245191184</v>
      </c>
      <c r="D51" s="15">
        <f t="shared" si="0"/>
        <v>0.056260660361107113</v>
      </c>
      <c r="E51" s="15">
        <f t="shared" si="1"/>
        <v>0.004104004648952125</v>
      </c>
    </row>
    <row r="52" spans="1:5" ht="12.75">
      <c r="A52" s="6" t="s">
        <v>38</v>
      </c>
      <c r="B52" s="16">
        <f>(+'Permits Census'!B53-'Permits Census'!B52)/'Permits Census'!B52</f>
        <v>0.18816930137684854</v>
      </c>
      <c r="C52" s="16">
        <f>(+'Permits Census'!B236-'Permits Census'!B235)/'Permits Census'!B235</f>
        <v>0.014154953971469673</v>
      </c>
      <c r="D52" s="15">
        <f t="shared" si="0"/>
        <v>0.06392004510151295</v>
      </c>
      <c r="E52" s="15">
        <f t="shared" si="1"/>
        <v>0.004495813079924716</v>
      </c>
    </row>
    <row r="53" spans="1:5" ht="12.75">
      <c r="A53" s="6" t="s">
        <v>39</v>
      </c>
      <c r="B53" s="16">
        <f>(+'Permits Census'!B54-'Permits Census'!B53)/'Permits Census'!B53</f>
        <v>-0.24206008583690988</v>
      </c>
      <c r="C53" s="16">
        <f>(+'Permits Census'!B237-'Permits Census'!B236)/'Permits Census'!B236</f>
        <v>-0.0008590754071551501</v>
      </c>
      <c r="D53" s="15">
        <f t="shared" si="0"/>
        <v>0.04554860356980762</v>
      </c>
      <c r="E53" s="15">
        <f t="shared" si="1"/>
        <v>0.006217008347520151</v>
      </c>
    </row>
    <row r="54" spans="1:5" ht="12.75">
      <c r="A54" s="6" t="s">
        <v>40</v>
      </c>
      <c r="B54" s="16">
        <f>(+'Permits Census'!B55-'Permits Census'!B54)/'Permits Census'!B54</f>
        <v>-0.05096262740656852</v>
      </c>
      <c r="C54" s="16">
        <f>(+'Permits Census'!B238-'Permits Census'!B237)/'Permits Census'!B237</f>
        <v>0.09778571983528858</v>
      </c>
      <c r="D54" s="15">
        <f t="shared" si="0"/>
        <v>0.030914728398937358</v>
      </c>
      <c r="E54" s="15">
        <f t="shared" si="1"/>
        <v>0.010512090143719411</v>
      </c>
    </row>
    <row r="55" spans="1:5" ht="12.75">
      <c r="A55" s="6" t="s">
        <v>41</v>
      </c>
      <c r="B55" s="16">
        <f>(+'Permits Census'!B56-'Permits Census'!B55)/'Permits Census'!B55</f>
        <v>0.18854415274463007</v>
      </c>
      <c r="C55" s="16">
        <f>(+'Permits Census'!B239-'Permits Census'!B238)/'Permits Census'!B238</f>
        <v>-0.12482542558411651</v>
      </c>
      <c r="D55" s="15">
        <f t="shared" si="0"/>
        <v>0.053804279654150085</v>
      </c>
      <c r="E55" s="15">
        <f t="shared" si="1"/>
        <v>0.00483935712526063</v>
      </c>
    </row>
    <row r="56" spans="1:5" ht="12.75">
      <c r="A56" s="6" t="s">
        <v>42</v>
      </c>
      <c r="B56" s="16">
        <f>(+'Permits Census'!B57-'Permits Census'!B56)/'Permits Census'!B56</f>
        <v>0.06275100401606426</v>
      </c>
      <c r="C56" s="16">
        <f>(+'Permits Census'!B240-'Permits Census'!B239)/'Permits Census'!B239</f>
        <v>0.12138251531096345</v>
      </c>
      <c r="D56" s="15">
        <f t="shared" si="0"/>
        <v>0.033277004232296355</v>
      </c>
      <c r="E56" s="15">
        <f t="shared" si="1"/>
        <v>0.015256676121413773</v>
      </c>
    </row>
    <row r="57" spans="1:5" ht="12.75">
      <c r="A57" s="6" t="s">
        <v>43</v>
      </c>
      <c r="B57" s="16">
        <f>(+'Permits Census'!B58-'Permits Census'!B57)/'Permits Census'!B57</f>
        <v>-0.1643835616438356</v>
      </c>
      <c r="C57" s="16">
        <f>(+'Permits Census'!B241-'Permits Census'!B240)/'Permits Census'!B240</f>
        <v>-0.0686576635913904</v>
      </c>
      <c r="D57" s="15">
        <f t="shared" si="0"/>
        <v>0.02941603070374486</v>
      </c>
      <c r="E57" s="15">
        <f t="shared" si="1"/>
        <v>0.01419579945204219</v>
      </c>
    </row>
    <row r="58" spans="1:5" ht="12.75">
      <c r="A58" s="6" t="s">
        <v>44</v>
      </c>
      <c r="B58" s="16">
        <f>(+'Permits Census'!B59-'Permits Census'!B58)/'Permits Census'!B58</f>
        <v>0.3629169022046354</v>
      </c>
      <c r="C58" s="16">
        <f>(+'Permits Census'!B242-'Permits Census'!B241)/'Permits Census'!B241</f>
        <v>-0.09132158453866883</v>
      </c>
      <c r="D58" s="15">
        <f t="shared" si="0"/>
        <v>0.07426494822439926</v>
      </c>
      <c r="E58" s="15">
        <f t="shared" si="1"/>
        <v>0.0067543535422964545</v>
      </c>
    </row>
    <row r="59" spans="1:5" ht="12.75">
      <c r="A59" s="6" t="s">
        <v>45</v>
      </c>
      <c r="B59" s="16">
        <f>(+'Permits Census'!B60-'Permits Census'!B59)/'Permits Census'!B59</f>
        <v>-0.29738697635835754</v>
      </c>
      <c r="C59" s="16">
        <f>(+'Permits Census'!B243-'Permits Census'!B242)/'Permits Census'!B242</f>
        <v>-0.07450960342212459</v>
      </c>
      <c r="D59" s="15">
        <f t="shared" si="0"/>
        <v>0.0611881829698879</v>
      </c>
      <c r="E59" s="15">
        <f t="shared" si="1"/>
        <v>0.009183329404458587</v>
      </c>
    </row>
    <row r="60" spans="1:5" ht="12.75">
      <c r="A60" s="6" t="s">
        <v>46</v>
      </c>
      <c r="B60" s="16">
        <f>(+'Permits Census'!B61-'Permits Census'!B60)/'Permits Census'!B60</f>
        <v>0.22136953955135774</v>
      </c>
      <c r="C60" s="16">
        <f>(+'Permits Census'!B244-'Permits Census'!B243)/'Permits Census'!B243</f>
        <v>-0.0711598072614553</v>
      </c>
      <c r="D60" s="15">
        <f t="shared" si="0"/>
        <v>0.08866753847441466</v>
      </c>
      <c r="E60" s="15">
        <f t="shared" si="1"/>
        <v>0.003906434695252141</v>
      </c>
    </row>
    <row r="61" spans="1:5" ht="12.75">
      <c r="A61" s="6" t="s">
        <v>47</v>
      </c>
      <c r="B61" s="16">
        <f>(+'Permits Census'!B62-'Permits Census'!B61)/'Permits Census'!B61</f>
        <v>0.08651522474625423</v>
      </c>
      <c r="C61" s="16">
        <f>(+'Permits Census'!B245-'Permits Census'!B244)/'Permits Census'!B244</f>
        <v>0.008485216954573636</v>
      </c>
      <c r="D61" s="15">
        <f t="shared" si="0"/>
        <v>0.10656090122036323</v>
      </c>
      <c r="E61" s="15">
        <f t="shared" si="1"/>
        <v>0.012940963464618052</v>
      </c>
    </row>
    <row r="62" spans="1:5" ht="12.75">
      <c r="A62" s="6" t="s">
        <v>48</v>
      </c>
      <c r="B62" s="16">
        <f>(+'Permits Census'!B63-'Permits Census'!B62)/'Permits Census'!B62</f>
        <v>-0.11921708185053381</v>
      </c>
      <c r="C62" s="16">
        <f>(+'Permits Census'!B246-'Permits Census'!B245)/'Permits Census'!B245</f>
        <v>-0.010379670524094749</v>
      </c>
      <c r="D62" s="15">
        <f t="shared" si="0"/>
        <v>0.059316776207764266</v>
      </c>
      <c r="E62" s="15">
        <f t="shared" si="1"/>
        <v>0.0063130465162667985</v>
      </c>
    </row>
    <row r="63" spans="1:5" ht="12.75">
      <c r="A63" s="6" t="s">
        <v>49</v>
      </c>
      <c r="B63" s="16">
        <f>(+'Permits Census'!B64-'Permits Census'!B63)/'Permits Census'!B63</f>
        <v>0.5772727272727273</v>
      </c>
      <c r="C63" s="16">
        <f>(+'Permits Census'!B247-'Permits Census'!B246)/'Permits Census'!B246</f>
        <v>0.2857199613301374</v>
      </c>
      <c r="D63" s="15">
        <f t="shared" si="0"/>
        <v>0.06779404323469268</v>
      </c>
      <c r="E63" s="15">
        <f t="shared" si="1"/>
        <v>0.007151294756118931</v>
      </c>
    </row>
    <row r="64" spans="1:5" ht="12.75">
      <c r="A64" s="6" t="s">
        <v>50</v>
      </c>
      <c r="B64" s="16">
        <f>(+'Permits Census'!B65-'Permits Census'!B64)/'Permits Census'!B64</f>
        <v>-0.27953890489913547</v>
      </c>
      <c r="C64" s="16">
        <f>(+'Permits Census'!B248-'Permits Census'!B247)/'Permits Census'!B247</f>
        <v>-0.1316101188636879</v>
      </c>
      <c r="D64" s="15">
        <f t="shared" si="0"/>
        <v>0.02881835937836068</v>
      </c>
      <c r="E64" s="15">
        <f t="shared" si="1"/>
        <v>-0.004995794646810864</v>
      </c>
    </row>
    <row r="65" spans="1:5" ht="12.75">
      <c r="A65" s="6" t="s">
        <v>51</v>
      </c>
      <c r="B65" s="16">
        <f>(+'Permits Census'!B66-'Permits Census'!B65)/'Permits Census'!B65</f>
        <v>-0.18444444444444444</v>
      </c>
      <c r="C65" s="16">
        <f>(+'Permits Census'!B249-'Permits Census'!B248)/'Permits Census'!B248</f>
        <v>0.09343660485004493</v>
      </c>
      <c r="D65" s="15">
        <f t="shared" si="0"/>
        <v>0.0336196628277328</v>
      </c>
      <c r="E65" s="15">
        <f t="shared" si="1"/>
        <v>0.002862178707955807</v>
      </c>
    </row>
    <row r="66" spans="1:5" ht="12.75">
      <c r="A66" s="6" t="s">
        <v>53</v>
      </c>
      <c r="B66" s="16">
        <f>(+'Permits Census'!B67-'Permits Census'!B66)/'Permits Census'!B66</f>
        <v>0.17438692098092642</v>
      </c>
      <c r="C66" s="16">
        <f>(+'Permits Census'!B250-'Permits Census'!B249)/'Permits Census'!B249</f>
        <v>-0.0008895059987417595</v>
      </c>
      <c r="D66" s="15">
        <f t="shared" si="0"/>
        <v>0.05239879186002405</v>
      </c>
      <c r="E66" s="15">
        <f t="shared" si="1"/>
        <v>-0.005360756778213383</v>
      </c>
    </row>
    <row r="67" spans="1:5" ht="12.75">
      <c r="A67" s="6" t="s">
        <v>54</v>
      </c>
      <c r="B67" s="16">
        <f>(+'Permits Census'!B68-'Permits Census'!B67)/'Permits Census'!B67</f>
        <v>-0.25707656612529</v>
      </c>
      <c r="C67" s="16">
        <f>(+'Permits Census'!B251-'Permits Census'!B250)/'Permits Census'!B250</f>
        <v>-0.19648983757491528</v>
      </c>
      <c r="D67" s="15">
        <f t="shared" si="0"/>
        <v>0.015263731954197376</v>
      </c>
      <c r="E67" s="15">
        <f t="shared" si="1"/>
        <v>-0.011332791110779951</v>
      </c>
    </row>
    <row r="68" spans="1:5" ht="12.75">
      <c r="A68" s="6" t="s">
        <v>55</v>
      </c>
      <c r="B68" s="16">
        <f>(+'Permits Census'!B69-'Permits Census'!B68)/'Permits Census'!B68</f>
        <v>0.8663335415365396</v>
      </c>
      <c r="C68" s="16">
        <f>(+'Permits Census'!B252-'Permits Census'!B251)/'Permits Census'!B251</f>
        <v>0.0890259639356002</v>
      </c>
      <c r="D68" s="15">
        <f t="shared" si="0"/>
        <v>0.08222894341423699</v>
      </c>
      <c r="E68" s="15">
        <f t="shared" si="1"/>
        <v>-0.01402917039206022</v>
      </c>
    </row>
    <row r="69" spans="1:5" ht="12.75">
      <c r="A69" s="6" t="s">
        <v>56</v>
      </c>
      <c r="B69" s="16">
        <f>(+'Permits Census'!B70-'Permits Census'!B69)/'Permits Census'!B69</f>
        <v>-0.3289825970548862</v>
      </c>
      <c r="C69" s="16">
        <f>(+'Permits Census'!B253-'Permits Census'!B252)/'Permits Census'!B252</f>
        <v>-0.1526273342018736</v>
      </c>
      <c r="D69" s="15">
        <f t="shared" si="0"/>
        <v>0.06851235712998278</v>
      </c>
      <c r="E69" s="15">
        <f t="shared" si="1"/>
        <v>-0.021026642942933826</v>
      </c>
    </row>
    <row r="70" spans="1:5" ht="12.75">
      <c r="A70" s="6" t="s">
        <v>57</v>
      </c>
      <c r="B70" s="16">
        <f>(+'Permits Census'!B71-'Permits Census'!B70)/'Permits Census'!B70</f>
        <v>-0.1685785536159601</v>
      </c>
      <c r="C70" s="16">
        <f>(+'Permits Census'!B254-'Permits Census'!B253)/'Permits Census'!B253</f>
        <v>-0.025734325123729657</v>
      </c>
      <c r="D70" s="15">
        <f t="shared" si="0"/>
        <v>0.02422106914493315</v>
      </c>
      <c r="E70" s="15">
        <f t="shared" si="1"/>
        <v>-0.01556103799168889</v>
      </c>
    </row>
    <row r="71" spans="1:5" ht="12.75">
      <c r="A71" s="6" t="s">
        <v>58</v>
      </c>
      <c r="B71" s="16">
        <f>(+'Permits Census'!B72-'Permits Census'!B71)/'Permits Census'!B71</f>
        <v>0.17456508698260348</v>
      </c>
      <c r="C71" s="16">
        <f>(+'Permits Census'!B255-'Permits Census'!B254)/'Permits Census'!B254</f>
        <v>-0.16278283348237438</v>
      </c>
      <c r="D71" s="15">
        <f t="shared" si="0"/>
        <v>0.06355040775667992</v>
      </c>
      <c r="E71" s="15">
        <f t="shared" si="1"/>
        <v>-0.022917140496709707</v>
      </c>
    </row>
    <row r="72" spans="1:5" ht="12.75">
      <c r="A72" s="6" t="s">
        <v>59</v>
      </c>
      <c r="B72" s="16">
        <f>(+'Permits Census'!B73-'Permits Census'!B72)/'Permits Census'!B72</f>
        <v>0.08529111338100102</v>
      </c>
      <c r="C72" s="16">
        <f>(+'Permits Census'!B256-'Permits Census'!B255)/'Permits Census'!B255</f>
        <v>0.019926219134555823</v>
      </c>
      <c r="D72" s="15">
        <f t="shared" si="0"/>
        <v>0.05221053890915017</v>
      </c>
      <c r="E72" s="15">
        <f t="shared" si="1"/>
        <v>-0.015326638297042111</v>
      </c>
    </row>
    <row r="73" spans="1:5" ht="12.75">
      <c r="A73" s="6" t="s">
        <v>60</v>
      </c>
      <c r="B73" s="16">
        <f>(+'Permits Census'!B74-'Permits Census'!B73)/'Permits Census'!B73</f>
        <v>-0.344</v>
      </c>
      <c r="C73" s="16">
        <f>(+'Permits Census'!B257-'Permits Census'!B256)/'Permits Census'!B256</f>
        <v>0.0037841786132306043</v>
      </c>
      <c r="D73" s="15">
        <f t="shared" si="0"/>
        <v>0.01633427018029565</v>
      </c>
      <c r="E73" s="15">
        <f t="shared" si="1"/>
        <v>-0.015718391492154034</v>
      </c>
    </row>
    <row r="74" spans="1:5" ht="12.75">
      <c r="A74" s="6" t="s">
        <v>61</v>
      </c>
      <c r="B74" s="16">
        <f>(+'Permits Census'!B75-'Permits Census'!B74)/'Permits Census'!B74</f>
        <v>0.3780487804878049</v>
      </c>
      <c r="C74" s="16">
        <f>(+'Permits Census'!B258-'Permits Census'!B257)/'Permits Census'!B257</f>
        <v>-0.0173240634397385</v>
      </c>
      <c r="D74" s="15">
        <f t="shared" si="0"/>
        <v>0.05777309204182388</v>
      </c>
      <c r="E74" s="15">
        <f t="shared" si="1"/>
        <v>-0.01629709090179101</v>
      </c>
    </row>
    <row r="75" spans="1:5" ht="12.75">
      <c r="A75" s="6" t="s">
        <v>62</v>
      </c>
      <c r="B75" s="16">
        <f>(+'Permits Census'!B76-'Permits Census'!B75)/'Permits Census'!B75</f>
        <v>-0.24622592399791776</v>
      </c>
      <c r="C75" s="16">
        <f>(+'Permits Census'!B259-'Permits Census'!B258)/'Permits Census'!B258</f>
        <v>0.24408261587188312</v>
      </c>
      <c r="D75" s="15">
        <f t="shared" si="0"/>
        <v>-0.010851795564063202</v>
      </c>
      <c r="E75" s="15">
        <f t="shared" si="1"/>
        <v>-0.01976686968997887</v>
      </c>
    </row>
    <row r="76" spans="1:5" ht="12.75">
      <c r="A76" s="6" t="s">
        <v>63</v>
      </c>
      <c r="B76" s="16">
        <f>(+'Permits Census'!B77-'Permits Census'!B76)/'Permits Census'!B76</f>
        <v>-0.060082872928176795</v>
      </c>
      <c r="C76" s="16">
        <f>(+'Permits Census'!B260-'Permits Census'!B259)/'Permits Census'!B259</f>
        <v>-0.06107872033734231</v>
      </c>
      <c r="D76" s="15">
        <f t="shared" si="0"/>
        <v>0.007436207100183345</v>
      </c>
      <c r="E76" s="15">
        <f t="shared" si="1"/>
        <v>-0.013889253146116734</v>
      </c>
    </row>
    <row r="77" spans="1:5" ht="12.75">
      <c r="A77" s="6" t="s">
        <v>64</v>
      </c>
      <c r="B77" s="16">
        <f>(+'Permits Census'!B78-'Permits Census'!B77)/'Permits Census'!B77</f>
        <v>0.41880969875091845</v>
      </c>
      <c r="C77" s="16">
        <f>(+'Permits Census'!B261-'Permits Census'!B260)/'Permits Census'!B260</f>
        <v>0.1153705146418589</v>
      </c>
      <c r="D77" s="15">
        <f t="shared" si="0"/>
        <v>0.057707385699796915</v>
      </c>
      <c r="E77" s="15">
        <f t="shared" si="1"/>
        <v>-0.012061427330132239</v>
      </c>
    </row>
    <row r="78" spans="1:5" ht="12.75">
      <c r="A78" s="6" t="s">
        <v>65</v>
      </c>
      <c r="B78" s="16">
        <f>(+'Permits Census'!B79-'Permits Census'!B78)/'Permits Census'!B78</f>
        <v>-0.3785603314344899</v>
      </c>
      <c r="C78" s="16">
        <f>(+'Permits Census'!B262-'Permits Census'!B261)/'Permits Census'!B261</f>
        <v>-0.07127938588381913</v>
      </c>
      <c r="D78" s="15">
        <f t="shared" si="0"/>
        <v>0.011628447998512217</v>
      </c>
      <c r="E78" s="15">
        <f t="shared" si="1"/>
        <v>-0.01792725065388868</v>
      </c>
    </row>
    <row r="79" spans="1:5" ht="12.75">
      <c r="A79" s="6" t="s">
        <v>66</v>
      </c>
      <c r="B79" s="16">
        <f>(+'Permits Census'!B80-'Permits Census'!B79)/'Permits Census'!B79</f>
        <v>2.1</v>
      </c>
      <c r="C79" s="16">
        <f>(+'Permits Census'!B263-'Permits Census'!B262)/'Permits Census'!B262</f>
        <v>-0.09654775773842007</v>
      </c>
      <c r="D79" s="15">
        <f t="shared" si="0"/>
        <v>0.20805149517561974</v>
      </c>
      <c r="E79" s="15">
        <f t="shared" si="1"/>
        <v>-0.009598744000847417</v>
      </c>
    </row>
    <row r="80" spans="1:5" ht="12.75">
      <c r="A80" s="6" t="s">
        <v>67</v>
      </c>
      <c r="B80" s="16">
        <f>(+'Permits Census'!B81-'Permits Census'!B80)/'Permits Census'!B80</f>
        <v>-0.44623655913978494</v>
      </c>
      <c r="C80" s="16">
        <f>(+'Permits Census'!B264-'Permits Census'!B263)/'Permits Census'!B263</f>
        <v>0.028352703055628016</v>
      </c>
      <c r="D80" s="15">
        <f t="shared" si="0"/>
        <v>0.09867065345259268</v>
      </c>
      <c r="E80" s="15">
        <f t="shared" si="1"/>
        <v>-0.014654849074178432</v>
      </c>
    </row>
    <row r="81" spans="1:5" ht="12.75">
      <c r="A81" s="6" t="s">
        <v>69</v>
      </c>
      <c r="B81" s="16">
        <f>(+'Permits Census'!B82-'Permits Census'!B81)/'Permits Census'!B81</f>
        <v>-0.5402912621359224</v>
      </c>
      <c r="C81" s="16">
        <f>(+'Permits Census'!B265-'Permits Census'!B264)/'Permits Census'!B264</f>
        <v>-0.2022031396327042</v>
      </c>
      <c r="D81" s="15">
        <f t="shared" si="0"/>
        <v>0.081061598029173</v>
      </c>
      <c r="E81" s="15">
        <f t="shared" si="1"/>
        <v>-0.018786166193414316</v>
      </c>
    </row>
    <row r="82" spans="1:5" ht="12.75">
      <c r="A82" s="6" t="s">
        <v>72</v>
      </c>
      <c r="B82" s="16">
        <f>(+'Permits Census'!B83-'Permits Census'!B82)/'Permits Census'!B82</f>
        <v>0.3717001055966209</v>
      </c>
      <c r="C82" s="16">
        <f>(+'Permits Census'!B266-'Permits Census'!B265)/'Permits Census'!B265</f>
        <v>0.03291751223588394</v>
      </c>
      <c r="D82" s="15">
        <f aca="true" t="shared" si="2" ref="D82:E84">AVERAGE(B71:B82)</f>
        <v>0.12608481963022142</v>
      </c>
      <c r="E82" s="15">
        <f t="shared" si="2"/>
        <v>-0.01389851308011318</v>
      </c>
    </row>
    <row r="83" spans="1:5" ht="12.75">
      <c r="A83" s="6" t="s">
        <v>73</v>
      </c>
      <c r="B83" s="16">
        <f>(+'Permits Census'!B84-'Permits Census'!B83)/'Permits Census'!B83</f>
        <v>0.05850654349499615</v>
      </c>
      <c r="C83" s="16">
        <f>(+'Permits Census'!B267-'Permits Census'!B266)/'Permits Census'!B266</f>
        <v>-0.13765373243573809</v>
      </c>
      <c r="D83" s="15">
        <f t="shared" si="2"/>
        <v>0.11641327433958747</v>
      </c>
      <c r="E83" s="15">
        <f t="shared" si="2"/>
        <v>-0.011804421326226824</v>
      </c>
    </row>
    <row r="84" spans="1:5" ht="12.75">
      <c r="A84" s="6" t="s">
        <v>74</v>
      </c>
      <c r="B84" s="16">
        <f>(+'Permits Census'!B85-'Permits Census'!B84)/'Permits Census'!B84</f>
        <v>-0.11054545454545454</v>
      </c>
      <c r="C84" s="16">
        <f>(+'Permits Census'!B268-'Permits Census'!B267)/'Permits Census'!B267</f>
        <v>-0.13089122180031285</v>
      </c>
      <c r="D84" s="15">
        <f t="shared" si="2"/>
        <v>0.10009356034571616</v>
      </c>
      <c r="E84" s="15">
        <f t="shared" si="2"/>
        <v>-0.024372541404132544</v>
      </c>
    </row>
    <row r="85" spans="1:5" ht="12.75">
      <c r="A85" s="6" t="s">
        <v>75</v>
      </c>
      <c r="B85" s="16">
        <f>(+'Permits Census'!B86-'Permits Census'!B85)/'Permits Census'!B85</f>
        <v>0.2542927228127555</v>
      </c>
      <c r="C85" s="16">
        <f>(+'Permits Census'!B269-'Permits Census'!B268)/'Permits Census'!B268</f>
        <v>-0.005268568491390345</v>
      </c>
      <c r="D85" s="15">
        <f aca="true" t="shared" si="3" ref="D85:D99">AVERAGE(B74:B85)</f>
        <v>0.1499512872467791</v>
      </c>
      <c r="E85" s="15">
        <f aca="true" t="shared" si="4" ref="E85:E99">AVERAGE(C74:C85)</f>
        <v>-0.025126936996184294</v>
      </c>
    </row>
    <row r="86" spans="1:5" ht="12.75">
      <c r="A86" s="10" t="s">
        <v>76</v>
      </c>
      <c r="B86" s="16">
        <f>(+'Permits Census'!B87-'Permits Census'!B86)/'Permits Census'!B86</f>
        <v>-0.024119947848761408</v>
      </c>
      <c r="C86" s="16">
        <f>(+'Permits Census'!B270-'Permits Census'!B269)/'Permits Census'!B269</f>
        <v>-0.0307841364164836</v>
      </c>
      <c r="D86" s="15">
        <f t="shared" si="3"/>
        <v>0.11643722655206527</v>
      </c>
      <c r="E86" s="15">
        <f t="shared" si="4"/>
        <v>-0.026248609744246382</v>
      </c>
    </row>
    <row r="87" spans="1:5" ht="12.75">
      <c r="A87" s="10" t="s">
        <v>78</v>
      </c>
      <c r="B87" s="16">
        <f>(+'Permits Census'!B88-'Permits Census'!B87)/'Permits Census'!B87</f>
        <v>0.0033400133600534404</v>
      </c>
      <c r="C87" s="16">
        <f>(+'Permits Census'!B271-'Permits Census'!B270)/'Permits Census'!B270</f>
        <v>0.05398056699588145</v>
      </c>
      <c r="D87" s="15">
        <f t="shared" si="3"/>
        <v>0.13723438799856286</v>
      </c>
      <c r="E87" s="15">
        <f t="shared" si="4"/>
        <v>-0.04209044715057985</v>
      </c>
    </row>
    <row r="88" spans="1:5" ht="12.75">
      <c r="A88" s="10" t="s">
        <v>79</v>
      </c>
      <c r="B88" s="16">
        <f>(+'Permits Census'!B89-'Permits Census'!B88)/'Permits Census'!B88</f>
        <v>-0.2563249001331558</v>
      </c>
      <c r="C88" s="16">
        <f>(+'Permits Census'!B272-'Permits Census'!B271)/'Permits Census'!B271</f>
        <v>0.15749206469643523</v>
      </c>
      <c r="D88" s="15">
        <f t="shared" si="3"/>
        <v>0.12088088573148127</v>
      </c>
      <c r="E88" s="15">
        <f t="shared" si="4"/>
        <v>-0.023876215064431727</v>
      </c>
    </row>
    <row r="89" spans="1:5" ht="12.75">
      <c r="A89" s="10" t="s">
        <v>80</v>
      </c>
      <c r="B89" s="16">
        <f>(+'Permits Census'!B90-'Permits Census'!B89)/'Permits Census'!B89</f>
        <v>0.40913160250671443</v>
      </c>
      <c r="C89" s="16">
        <f>(+'Permits Census'!B273-'Permits Census'!B272)/'Permits Census'!B272</f>
        <v>0.008292272563393826</v>
      </c>
      <c r="D89" s="15">
        <f t="shared" si="3"/>
        <v>0.12007437771113094</v>
      </c>
      <c r="E89" s="15">
        <f t="shared" si="4"/>
        <v>-0.03279940190430381</v>
      </c>
    </row>
    <row r="90" spans="1:5" ht="12.75">
      <c r="A90" s="10" t="s">
        <v>81</v>
      </c>
      <c r="B90" s="16">
        <f>(+'Permits Census'!B91-'Permits Census'!B90)/'Permits Census'!B90</f>
        <v>-0.30813214739517153</v>
      </c>
      <c r="C90" s="16">
        <f>(+'Permits Census'!B274-'Permits Census'!B273)/'Permits Census'!B273</f>
        <v>0.19821215733015485</v>
      </c>
      <c r="D90" s="15">
        <f t="shared" si="3"/>
        <v>0.1259433930477408</v>
      </c>
      <c r="E90" s="15">
        <f t="shared" si="4"/>
        <v>-0.010341773303139326</v>
      </c>
    </row>
    <row r="91" spans="1:5" ht="12.75">
      <c r="A91" s="10" t="s">
        <v>82</v>
      </c>
      <c r="B91" s="16">
        <f>(+'Permits Census'!B92-'Permits Census'!B91)/'Permits Census'!B91</f>
        <v>0.004591368227731864</v>
      </c>
      <c r="C91" s="16">
        <f>(+'Permits Census'!B275-'Permits Census'!B274)/'Permits Census'!B274</f>
        <v>-0.22315364929509954</v>
      </c>
      <c r="D91" s="15">
        <f t="shared" si="3"/>
        <v>-0.04867399293328153</v>
      </c>
      <c r="E91" s="15">
        <f t="shared" si="4"/>
        <v>-0.020892264266195937</v>
      </c>
    </row>
    <row r="92" spans="1:5" ht="12.75">
      <c r="A92" s="10" t="s">
        <v>83</v>
      </c>
      <c r="B92" s="16">
        <f>(+'Permits Census'!B93-'Permits Census'!B92)/'Permits Census'!B92</f>
        <v>0.20475319926873858</v>
      </c>
      <c r="C92" s="16">
        <f>(+'Permits Census'!B276-'Permits Census'!B275)/'Permits Census'!B275</f>
        <v>-0.11225059949246852</v>
      </c>
      <c r="D92" s="15">
        <f t="shared" si="3"/>
        <v>0.005575153600762106</v>
      </c>
      <c r="E92" s="15">
        <f t="shared" si="4"/>
        <v>-0.03260920614520399</v>
      </c>
    </row>
    <row r="93" spans="1:5" ht="12.75">
      <c r="A93" s="10" t="s">
        <v>84</v>
      </c>
      <c r="B93" s="16">
        <f>(+'Permits Census'!B94-'Permits Census'!B93)/'Permits Census'!B93</f>
        <v>-0.37025796661608495</v>
      </c>
      <c r="C93" s="16">
        <f>(+'Permits Census'!B277-'Permits Census'!B276)/'Permits Census'!B276</f>
        <v>-0.07062402475643509</v>
      </c>
      <c r="D93" s="15">
        <f t="shared" si="3"/>
        <v>0.019744594894081893</v>
      </c>
      <c r="E93" s="15">
        <f t="shared" si="4"/>
        <v>-0.02164427990551489</v>
      </c>
    </row>
    <row r="94" spans="1:5" ht="12.75">
      <c r="A94" s="10" t="s">
        <v>85</v>
      </c>
      <c r="B94" s="16">
        <f>(+'Permits Census'!B95-'Permits Census'!B94)/'Permits Census'!B94</f>
        <v>-0.018072289156626505</v>
      </c>
      <c r="C94" s="16">
        <f>(+'Permits Census'!B278-'Permits Census'!B277)/'Permits Census'!B277</f>
        <v>-0.1013869097168333</v>
      </c>
      <c r="D94" s="15">
        <f t="shared" si="3"/>
        <v>-0.01273643800202206</v>
      </c>
      <c r="E94" s="15">
        <f t="shared" si="4"/>
        <v>-0.032836315068241334</v>
      </c>
    </row>
    <row r="95" spans="1:5" ht="12.75">
      <c r="A95" s="10" t="s">
        <v>86</v>
      </c>
      <c r="B95" s="16">
        <f>(+'Permits Census'!B96-'Permits Census'!B95)/'Permits Census'!B95</f>
        <v>-0.12515337423312883</v>
      </c>
      <c r="C95" s="16">
        <f>(+'Permits Census'!B279-'Permits Census'!B278)/'Permits Census'!B278</f>
        <v>-0.34873058987926087</v>
      </c>
      <c r="D95" s="15">
        <f t="shared" si="3"/>
        <v>-0.02804143114603248</v>
      </c>
      <c r="E95" s="15">
        <f t="shared" si="4"/>
        <v>-0.0504260531885349</v>
      </c>
    </row>
    <row r="96" spans="1:5" ht="12.75">
      <c r="A96" s="10" t="s">
        <v>87</v>
      </c>
      <c r="B96" s="16">
        <f>(+'Permits Census'!B97-'Permits Census'!B96)/'Permits Census'!B96</f>
        <v>0.48807854137447404</v>
      </c>
      <c r="C96" s="16">
        <f>(+'Permits Census'!B280-'Permits Census'!B279)/'Permits Census'!B279</f>
        <v>-0.006171648987463844</v>
      </c>
      <c r="D96" s="15">
        <f t="shared" si="3"/>
        <v>0.021843901847294903</v>
      </c>
      <c r="E96" s="15">
        <f t="shared" si="4"/>
        <v>-0.04003275545413081</v>
      </c>
    </row>
    <row r="97" spans="1:5" ht="12.75">
      <c r="A97" s="10" t="s">
        <v>88</v>
      </c>
      <c r="B97" s="16">
        <f>(+'Permits Census'!B98-'Permits Census'!B97)/'Permits Census'!B97</f>
        <v>-0.33270499528746467</v>
      </c>
      <c r="C97" s="16">
        <f>(+'Permits Census'!B281-'Permits Census'!B280)/'Permits Census'!B280</f>
        <v>-0.08795847079371236</v>
      </c>
      <c r="D97" s="15">
        <f t="shared" si="3"/>
        <v>-0.027072574661056777</v>
      </c>
      <c r="E97" s="15">
        <f t="shared" si="4"/>
        <v>-0.04692358064599098</v>
      </c>
    </row>
    <row r="98" spans="1:5" ht="12.75">
      <c r="A98" s="10" t="s">
        <v>89</v>
      </c>
      <c r="B98" s="16">
        <f>(+'Permits Census'!B99-'Permits Census'!B98)/'Permits Census'!B98</f>
        <v>-0.02824858757062147</v>
      </c>
      <c r="C98" s="16">
        <f>(+'Permits Census'!B282-'Permits Census'!B281)/'Permits Census'!B281</f>
        <v>0.04212990052662384</v>
      </c>
      <c r="D98" s="15">
        <f t="shared" si="3"/>
        <v>-0.02741662797121178</v>
      </c>
      <c r="E98" s="15">
        <f t="shared" si="4"/>
        <v>-0.04084741090073203</v>
      </c>
    </row>
    <row r="99" spans="1:5" ht="12.75">
      <c r="A99" s="10" t="s">
        <v>90</v>
      </c>
      <c r="B99" s="16">
        <f>(+'Permits Census'!B100-'Permits Census'!B99)/'Permits Census'!B99</f>
        <v>0.14098837209302326</v>
      </c>
      <c r="C99" s="16">
        <f>(+'Permits Census'!B283-'Permits Census'!B282)/'Permits Census'!B282</f>
        <v>0.1576744423459751</v>
      </c>
      <c r="D99" s="15">
        <f t="shared" si="3"/>
        <v>-0.015945931410130964</v>
      </c>
      <c r="E99" s="15">
        <f t="shared" si="4"/>
        <v>-0.03220625462155756</v>
      </c>
    </row>
    <row r="100" spans="1:5" ht="12.75">
      <c r="A100" s="10" t="s">
        <v>91</v>
      </c>
      <c r="B100" s="16">
        <f>(+'Permits Census'!B101-'Permits Census'!B100)/'Permits Census'!B100</f>
        <v>0.19490445859872613</v>
      </c>
      <c r="C100" s="16">
        <f>(+'Permits Census'!B284-'Permits Census'!B283)/'Permits Census'!B283</f>
        <v>0.054100529100529114</v>
      </c>
      <c r="D100" s="15">
        <f aca="true" t="shared" si="5" ref="D100:E102">AVERAGE(B89:B100)</f>
        <v>0.021656515150859198</v>
      </c>
      <c r="E100" s="15">
        <f t="shared" si="5"/>
        <v>-0.040822215921216404</v>
      </c>
    </row>
    <row r="101" spans="1:5" ht="12.75">
      <c r="A101" s="10" t="s">
        <v>92</v>
      </c>
      <c r="B101" s="16">
        <f>(+'Permits Census'!B102-'Permits Census'!B101)/'Permits Census'!B101</f>
        <v>-0.44349680170575695</v>
      </c>
      <c r="C101" s="16">
        <f>(+'Permits Census'!B285-'Permits Census'!B284)/'Permits Census'!B284</f>
        <v>0.035617183251767326</v>
      </c>
      <c r="D101" s="15">
        <f t="shared" si="5"/>
        <v>-0.04939585186684675</v>
      </c>
      <c r="E101" s="15">
        <f t="shared" si="5"/>
        <v>-0.038545140030518614</v>
      </c>
    </row>
    <row r="102" spans="1:5" ht="12.75">
      <c r="A102" s="10" t="s">
        <v>93</v>
      </c>
      <c r="B102" s="16">
        <f>(+'Permits Census'!B103-'Permits Census'!B102)/'Permits Census'!B102</f>
        <v>1.4310344827586208</v>
      </c>
      <c r="C102" s="16">
        <f>(+'Permits Census'!B286-'Permits Census'!B285)/'Permits Census'!B285</f>
        <v>0.237756730011915</v>
      </c>
      <c r="D102" s="15">
        <f t="shared" si="5"/>
        <v>0.09553470064596926</v>
      </c>
      <c r="E102" s="15">
        <f t="shared" si="5"/>
        <v>-0.035249758973705254</v>
      </c>
    </row>
    <row r="103" spans="1:5" ht="12.75">
      <c r="A103" s="10" t="s">
        <v>94</v>
      </c>
      <c r="B103" s="16">
        <f>(+'Permits Census'!B104-'Permits Census'!B103)/'Permits Census'!B103</f>
        <v>-0.30969267139479906</v>
      </c>
      <c r="C103" s="16">
        <f>(+'Permits Census'!B287-'Permits Census'!B286)/'Permits Census'!B286</f>
        <v>-0.08440202316854302</v>
      </c>
      <c r="D103" s="15">
        <f aca="true" t="shared" si="6" ref="D103:E105">AVERAGE(B92:B103)</f>
        <v>0.06934436401075836</v>
      </c>
      <c r="E103" s="15">
        <f t="shared" si="6"/>
        <v>-0.02368712346315889</v>
      </c>
    </row>
    <row r="104" spans="1:5" ht="12.75">
      <c r="A104" s="10" t="s">
        <v>95</v>
      </c>
      <c r="B104" s="16">
        <f>(+'Permits Census'!B105-'Permits Census'!B104)/'Permits Census'!B104</f>
        <v>-0.1495433789954338</v>
      </c>
      <c r="C104" s="16">
        <f>(+'Permits Census'!B288-'Permits Census'!B287)/'Permits Census'!B287</f>
        <v>-0.038277170910775635</v>
      </c>
      <c r="D104" s="15">
        <f t="shared" si="6"/>
        <v>0.03981964915541066</v>
      </c>
      <c r="E104" s="15">
        <f t="shared" si="6"/>
        <v>-0.017522671081351148</v>
      </c>
    </row>
    <row r="105" spans="1:5" ht="12.75">
      <c r="A105" s="10" t="s">
        <v>96</v>
      </c>
      <c r="B105" s="16">
        <f>(+'Permits Census'!B106-'Permits Census'!B105)/'Permits Census'!B105</f>
        <v>-0.20671140939597316</v>
      </c>
      <c r="C105" s="16">
        <f>(+'Permits Census'!B289-'Permits Census'!B288)/'Permits Census'!B288</f>
        <v>-0.01932590931831235</v>
      </c>
      <c r="D105" s="15">
        <f t="shared" si="6"/>
        <v>0.05344852892375331</v>
      </c>
      <c r="E105" s="15">
        <f t="shared" si="6"/>
        <v>-0.013247828128174257</v>
      </c>
    </row>
    <row r="106" spans="1:5" ht="12.75">
      <c r="A106" s="10" t="s">
        <v>97</v>
      </c>
      <c r="B106" s="16">
        <f>(+'Permits Census'!B107-'Permits Census'!B106)/'Permits Census'!B106</f>
        <v>-0.19458544839255498</v>
      </c>
      <c r="C106" s="16">
        <f>(+'Permits Census'!B290-'Permits Census'!B289)/'Permits Census'!B289</f>
        <v>-0.09511393266069604</v>
      </c>
      <c r="D106" s="15">
        <f aca="true" t="shared" si="7" ref="D106:E108">AVERAGE(B95:B106)</f>
        <v>0.03873909898742595</v>
      </c>
      <c r="E106" s="15">
        <f t="shared" si="7"/>
        <v>-0.012725080040162812</v>
      </c>
    </row>
    <row r="107" spans="1:5" ht="12.75">
      <c r="A107" s="10" t="s">
        <v>98</v>
      </c>
      <c r="B107" s="16">
        <f>(+'Permits Census'!B108-'Permits Census'!B107)/'Permits Census'!B107</f>
        <v>0.31512605042016806</v>
      </c>
      <c r="C107" s="16">
        <f>(+'Permits Census'!B291-'Permits Census'!B290)/'Permits Census'!B290</f>
        <v>-0.12116846237367418</v>
      </c>
      <c r="D107" s="15">
        <f t="shared" si="7"/>
        <v>0.07542905104186734</v>
      </c>
      <c r="E107" s="15">
        <f t="shared" si="7"/>
        <v>0.006238430585302747</v>
      </c>
    </row>
    <row r="108" spans="1:5" ht="12.75">
      <c r="A108" s="10" t="s">
        <v>99</v>
      </c>
      <c r="B108" s="16">
        <f>(+'Permits Census'!B109-'Permits Census'!B108)/'Permits Census'!B108</f>
        <v>-0.17891373801916932</v>
      </c>
      <c r="C108" s="16">
        <f>(+'Permits Census'!B292-'Permits Census'!B291)/'Permits Census'!B291</f>
        <v>0.1691653401126186</v>
      </c>
      <c r="D108" s="15">
        <f t="shared" si="7"/>
        <v>0.019846361092397066</v>
      </c>
      <c r="E108" s="15">
        <f t="shared" si="7"/>
        <v>0.020849846343642953</v>
      </c>
    </row>
    <row r="109" spans="1:5" ht="12.75">
      <c r="A109" s="10" t="s">
        <v>100</v>
      </c>
      <c r="B109" s="16">
        <f>(+'Permits Census'!B110-'Permits Census'!B109)/'Permits Census'!B109</f>
        <v>-0.14202334630350194</v>
      </c>
      <c r="C109" s="16">
        <f>(+'Permits Census'!B293-'Permits Census'!B292)/'Permits Census'!B292</f>
        <v>-0.1791135767847345</v>
      </c>
      <c r="D109" s="15">
        <f aca="true" t="shared" si="8" ref="D109:E111">AVERAGE(B98:B109)</f>
        <v>0.03573649850772729</v>
      </c>
      <c r="E109" s="15">
        <f t="shared" si="8"/>
        <v>0.013253587511057771</v>
      </c>
    </row>
    <row r="110" spans="1:5" ht="12.75">
      <c r="A110" s="10" t="s">
        <v>221</v>
      </c>
      <c r="B110" s="16">
        <f>(+'Permits Census'!B111-'Permits Census'!B110)/'Permits Census'!B110</f>
        <v>0.31746031746031744</v>
      </c>
      <c r="C110" s="16">
        <f>(+'Permits Census'!B294-'Permits Census'!B293)/'Permits Census'!B293</f>
        <v>0.12130214135412794</v>
      </c>
      <c r="D110" s="15">
        <f t="shared" si="8"/>
        <v>0.0645455739269722</v>
      </c>
      <c r="E110" s="15">
        <f t="shared" si="8"/>
        <v>0.019851274246683117</v>
      </c>
    </row>
    <row r="111" spans="1:5" ht="12.75">
      <c r="A111" s="10" t="s">
        <v>222</v>
      </c>
      <c r="B111" s="16">
        <f>(+'Permits Census'!B112-'Permits Census'!B111)/'Permits Census'!B111</f>
        <v>0.7401032702237521</v>
      </c>
      <c r="C111" s="16">
        <f>(+'Permits Census'!B295-'Permits Census'!B294)/'Permits Census'!B294</f>
        <v>0.41417374986201577</v>
      </c>
      <c r="D111" s="15">
        <f t="shared" si="8"/>
        <v>0.11447181543786626</v>
      </c>
      <c r="E111" s="15">
        <f t="shared" si="8"/>
        <v>0.0412262165396865</v>
      </c>
    </row>
    <row r="112" spans="1:5" ht="12.75">
      <c r="A112" s="10" t="s">
        <v>223</v>
      </c>
      <c r="B112" s="16">
        <f>(+'Permits Census'!B113-'Permits Census'!B112)/'Permits Census'!B112</f>
        <v>-0.17903066271018794</v>
      </c>
      <c r="C112" s="16">
        <f>(+'Permits Census'!B296-'Permits Census'!B295)/'Permits Census'!B295</f>
        <v>-0.08055577238310832</v>
      </c>
      <c r="D112" s="15">
        <f aca="true" t="shared" si="9" ref="D112:E114">AVERAGE(B101:B112)</f>
        <v>0.0833105553287901</v>
      </c>
      <c r="E112" s="15">
        <f t="shared" si="9"/>
        <v>0.030004858082716718</v>
      </c>
    </row>
    <row r="113" spans="1:5" ht="12.75">
      <c r="A113" s="10" t="s">
        <v>226</v>
      </c>
      <c r="B113" s="16">
        <f>(+'Permits Census'!B114-'Permits Census'!B113)/'Permits Census'!B113</f>
        <v>-0.19156626506024096</v>
      </c>
      <c r="C113" s="16">
        <f>(+'Permits Census'!B297-'Permits Census'!B296)/'Permits Census'!B296</f>
        <v>-0.13203158162832163</v>
      </c>
      <c r="D113" s="15">
        <f t="shared" si="9"/>
        <v>0.10430476671591644</v>
      </c>
      <c r="E113" s="15">
        <f t="shared" si="9"/>
        <v>0.016034127676042637</v>
      </c>
    </row>
    <row r="114" spans="1:5" ht="12.75">
      <c r="A114" s="10" t="s">
        <v>227</v>
      </c>
      <c r="B114" s="16">
        <f>(+'Permits Census'!B115-'Permits Census'!B114)/'Permits Census'!B114</f>
        <v>-0.09538002980625931</v>
      </c>
      <c r="C114" s="16">
        <f>(+'Permits Census'!B298-'Permits Census'!B297)/'Permits Census'!B297</f>
        <v>0.15814080870126573</v>
      </c>
      <c r="D114" s="15">
        <f t="shared" si="9"/>
        <v>-0.02289644266449024</v>
      </c>
      <c r="E114" s="15">
        <f t="shared" si="9"/>
        <v>0.009399467566821864</v>
      </c>
    </row>
    <row r="115" spans="1:5" ht="12.75">
      <c r="A115" s="10" t="s">
        <v>228</v>
      </c>
      <c r="B115" s="16">
        <f>(+'Permits Census'!B116-'Permits Census'!B115)/'Permits Census'!B115</f>
        <v>-0.11367380560131796</v>
      </c>
      <c r="C115" s="16">
        <f>(+'Permits Census'!B299-'Permits Census'!B298)/'Permits Census'!B298</f>
        <v>-0.12896305930442722</v>
      </c>
      <c r="D115" s="15">
        <f>AVERAGE(B104:B115)</f>
        <v>-0.0065615371817001585</v>
      </c>
      <c r="E115" s="15">
        <f>AVERAGE(C104:C115)</f>
        <v>0.0056860478888315176</v>
      </c>
    </row>
    <row r="116" spans="1:5" ht="12.75">
      <c r="A116" s="6" t="s">
        <v>229</v>
      </c>
      <c r="B116" s="16">
        <f>(+'Permits Census'!B117-'Permits Census'!B116)/'Permits Census'!B116</f>
        <v>0.24349442379182157</v>
      </c>
      <c r="C116" s="16">
        <f>(+'Permits Census'!B300-'Permits Census'!B299)/'Permits Census'!B299</f>
        <v>0.04045144275519713</v>
      </c>
      <c r="D116" s="15">
        <f>AVERAGE(B105:B116)</f>
        <v>0.02619161305057113</v>
      </c>
      <c r="E116" s="15">
        <f>AVERAGE(C105:C116)</f>
        <v>0.012246765694329245</v>
      </c>
    </row>
    <row r="117" spans="1:5" ht="12.75">
      <c r="A117" s="10" t="s">
        <v>230</v>
      </c>
      <c r="B117" s="16">
        <f>(+'Permits Census'!B118-'Permits Census'!B117)/'Permits Census'!B117</f>
        <v>-0.29895366218236175</v>
      </c>
      <c r="C117" s="16">
        <f>(+'Permits Census'!B301-'Permits Census'!B300)/'Permits Census'!B300</f>
        <v>-0.09650725015842256</v>
      </c>
      <c r="D117" s="15">
        <f aca="true" t="shared" si="10" ref="D117:D138">AVERAGE(B106:B117)</f>
        <v>0.01850475865170541</v>
      </c>
      <c r="E117" s="15">
        <f aca="true" t="shared" si="11" ref="E117:E138">AVERAGE(C106:C117)</f>
        <v>0.005814987290986729</v>
      </c>
    </row>
    <row r="118" spans="1:5" ht="12.75">
      <c r="A118" s="10" t="s">
        <v>231</v>
      </c>
      <c r="B118" s="16">
        <f>(+'Permits Census'!B119-'Permits Census'!B118)/'Permits Census'!B118</f>
        <v>-0.1812366737739872</v>
      </c>
      <c r="C118" s="16">
        <f>(+'Permits Census'!B302-'Permits Census'!B301)/'Permits Census'!B301</f>
        <v>-0.10361828533707394</v>
      </c>
      <c r="D118" s="15">
        <f t="shared" si="10"/>
        <v>0.01961715653658606</v>
      </c>
      <c r="E118" s="15">
        <f t="shared" si="11"/>
        <v>0.00510629123462191</v>
      </c>
    </row>
    <row r="119" spans="1:5" ht="12.75">
      <c r="A119" s="10" t="s">
        <v>232</v>
      </c>
      <c r="B119" s="16">
        <f>(+'Permits Census'!B120-'Permits Census'!B119)/'Permits Census'!B119</f>
        <v>0.421875</v>
      </c>
      <c r="C119" s="16">
        <f>(+'Permits Census'!B303-'Permits Census'!B302)/'Permits Census'!B302</f>
        <v>-0.05863806871792515</v>
      </c>
      <c r="D119" s="15">
        <f t="shared" si="10"/>
        <v>0.028512902334905398</v>
      </c>
      <c r="E119" s="15">
        <f t="shared" si="11"/>
        <v>0.01031715737260099</v>
      </c>
    </row>
    <row r="120" spans="1:5" ht="12.75">
      <c r="A120" s="10" t="s">
        <v>233</v>
      </c>
      <c r="B120" s="16">
        <f>(+'Permits Census'!B121-'Permits Census'!B120)/'Permits Census'!B120</f>
        <v>0.5073260073260073</v>
      </c>
      <c r="C120" s="16">
        <f>(+'Permits Census'!B304-'Permits Census'!B303)/'Permits Census'!B303</f>
        <v>0.1634763476347634</v>
      </c>
      <c r="D120" s="15">
        <f t="shared" si="10"/>
        <v>0.08569954778033677</v>
      </c>
      <c r="E120" s="15">
        <f t="shared" si="11"/>
        <v>0.009843074666113056</v>
      </c>
    </row>
    <row r="121" spans="1:5" ht="12.75">
      <c r="A121" s="10" t="s">
        <v>234</v>
      </c>
      <c r="B121" s="16">
        <f>(+'Permits Census'!B122-'Permits Census'!B121)/'Permits Census'!B121</f>
        <v>0.001215066828675577</v>
      </c>
      <c r="C121" s="16">
        <f>(+'Permits Census'!B305-'Permits Census'!B304)/'Permits Census'!B304</f>
        <v>-0.23768700621953265</v>
      </c>
      <c r="D121" s="15">
        <f t="shared" si="10"/>
        <v>0.09763608220801823</v>
      </c>
      <c r="E121" s="15">
        <f t="shared" si="11"/>
        <v>0.004961955546546539</v>
      </c>
    </row>
    <row r="122" spans="1:5" ht="12.75">
      <c r="A122" s="10" t="s">
        <v>235</v>
      </c>
      <c r="B122" s="16">
        <f>(+'Permits Census'!B123-'Permits Census'!B122)/'Permits Census'!B122</f>
        <v>-0.41504854368932037</v>
      </c>
      <c r="C122" s="16">
        <f>(+'Permits Census'!B306-'Permits Census'!B305)/'Permits Census'!B305</f>
        <v>0.038120176405733064</v>
      </c>
      <c r="D122" s="15">
        <f t="shared" si="10"/>
        <v>0.03659367711221508</v>
      </c>
      <c r="E122" s="15">
        <f t="shared" si="11"/>
        <v>-0.001969874865819695</v>
      </c>
    </row>
    <row r="123" spans="1:5" ht="12.75">
      <c r="A123" s="10" t="s">
        <v>236</v>
      </c>
      <c r="B123" s="16">
        <f>(+'Permits Census'!B124-'Permits Census'!B123)/'Permits Census'!B123</f>
        <v>0.5622406639004149</v>
      </c>
      <c r="C123" s="16">
        <f>(+'Permits Census'!B307-'Permits Census'!B306)/'Permits Census'!B306</f>
        <v>0.4446008018479677</v>
      </c>
      <c r="D123" s="15">
        <f t="shared" si="10"/>
        <v>0.021771793251936997</v>
      </c>
      <c r="E123" s="15">
        <f t="shared" si="11"/>
        <v>0.0005657127996762934</v>
      </c>
    </row>
    <row r="124" spans="1:5" ht="12.75">
      <c r="A124" s="10" t="s">
        <v>237</v>
      </c>
      <c r="B124" s="16">
        <f>(+'Permits Census'!B125-'Permits Census'!B124)/'Permits Census'!B124</f>
        <v>0.32270916334661354</v>
      </c>
      <c r="C124" s="16">
        <f>(+'Permits Census'!B308-'Permits Census'!B307)/'Permits Census'!B307</f>
        <v>-0.06833553889133957</v>
      </c>
      <c r="D124" s="15">
        <f t="shared" si="10"/>
        <v>0.06358344542333712</v>
      </c>
      <c r="E124" s="15">
        <f t="shared" si="11"/>
        <v>0.00158406559065702</v>
      </c>
    </row>
    <row r="125" spans="1:5" ht="12.75">
      <c r="A125" s="10" t="s">
        <v>238</v>
      </c>
      <c r="B125" s="16">
        <f>(+'Permits Census'!B126-'Permits Census'!B125)/'Permits Census'!B125</f>
        <v>-0.18875502008032127</v>
      </c>
      <c r="C125" s="16">
        <f>(+'Permits Census'!B309-'Permits Census'!B308)/'Permits Census'!B308</f>
        <v>0.13083448411915577</v>
      </c>
      <c r="D125" s="15">
        <f t="shared" si="10"/>
        <v>0.06381771583833042</v>
      </c>
      <c r="E125" s="15">
        <f t="shared" si="11"/>
        <v>0.023489571069613472</v>
      </c>
    </row>
    <row r="126" spans="1:5" ht="12.75">
      <c r="A126" s="10" t="s">
        <v>239</v>
      </c>
      <c r="B126" s="16">
        <f>(+'Permits Census'!B127-'Permits Census'!B126)/'Permits Census'!B126</f>
        <v>1.0309405940594059</v>
      </c>
      <c r="C126" s="16">
        <f>(+'Permits Census'!B310-'Permits Census'!B309)/'Permits Census'!B309</f>
        <v>0.1132549457450891</v>
      </c>
      <c r="D126" s="15">
        <f t="shared" si="10"/>
        <v>0.15767776782713583</v>
      </c>
      <c r="E126" s="15">
        <f t="shared" si="11"/>
        <v>0.019749082489932086</v>
      </c>
    </row>
    <row r="127" spans="1:5" ht="12.75">
      <c r="A127" s="10" t="s">
        <v>240</v>
      </c>
      <c r="B127" s="16">
        <f>(+'Permits Census'!B128-'Permits Census'!B127)/'Permits Census'!B127</f>
        <v>-0.6563071297989032</v>
      </c>
      <c r="C127" s="16">
        <f>(+'Permits Census'!B311-'Permits Census'!B310)/'Permits Census'!B310</f>
        <v>-0.17563544049895005</v>
      </c>
      <c r="D127" s="15">
        <f t="shared" si="10"/>
        <v>0.11245832414400374</v>
      </c>
      <c r="E127" s="15">
        <f t="shared" si="11"/>
        <v>0.015859717390388516</v>
      </c>
    </row>
    <row r="128" spans="1:5" ht="12.75">
      <c r="A128" s="6" t="s">
        <v>241</v>
      </c>
      <c r="B128" s="16">
        <f>(+'Permits Census'!B129-'Permits Census'!B128)/'Permits Census'!B128</f>
        <v>0.2553191489361702</v>
      </c>
      <c r="C128" s="16">
        <f>(+'Permits Census'!B312-'Permits Census'!B311)/'Permits Census'!B311</f>
        <v>0.18957913545983346</v>
      </c>
      <c r="D128" s="15">
        <f t="shared" si="10"/>
        <v>0.1134437179060328</v>
      </c>
      <c r="E128" s="15">
        <f t="shared" si="11"/>
        <v>0.028287025115774883</v>
      </c>
    </row>
    <row r="129" spans="1:5" ht="12.75">
      <c r="A129" s="10" t="s">
        <v>242</v>
      </c>
      <c r="B129" s="16">
        <f>(+'Permits Census'!B130-'Permits Census'!B129)/'Permits Census'!B129</f>
        <v>0.011299435028248588</v>
      </c>
      <c r="C129" s="16">
        <f>(+'Permits Census'!B313-'Permits Census'!B312)/'Permits Census'!B312</f>
        <v>-0.1491874270921555</v>
      </c>
      <c r="D129" s="15">
        <f t="shared" si="10"/>
        <v>0.13929814267358362</v>
      </c>
      <c r="E129" s="15">
        <f t="shared" si="11"/>
        <v>0.02389701037129714</v>
      </c>
    </row>
    <row r="130" spans="1:5" ht="12.75">
      <c r="A130" s="10" t="s">
        <v>243</v>
      </c>
      <c r="B130" s="16">
        <f>(+'Permits Census'!B131-'Permits Census'!B130)/'Permits Census'!B130</f>
        <v>-0.13687150837988826</v>
      </c>
      <c r="C130" s="16">
        <f>(+'Permits Census'!B314-'Permits Census'!B313)/'Permits Census'!B313</f>
        <v>-0.023683864545574116</v>
      </c>
      <c r="D130" s="15">
        <f t="shared" si="10"/>
        <v>0.14299523978975856</v>
      </c>
      <c r="E130" s="15">
        <f t="shared" si="11"/>
        <v>0.030558212103922112</v>
      </c>
    </row>
    <row r="131" spans="1:5" ht="12.75">
      <c r="A131" s="10" t="s">
        <v>244</v>
      </c>
      <c r="B131" s="16">
        <f>(+'Permits Census'!B132-'Permits Census'!B131)/'Permits Census'!B131</f>
        <v>0.9433656957928802</v>
      </c>
      <c r="C131" s="16">
        <f>(+'Permits Census'!B315-'Permits Census'!B314)/'Permits Census'!B314</f>
        <v>-0.0015774691239275277</v>
      </c>
      <c r="D131" s="15">
        <f t="shared" si="10"/>
        <v>0.18645279777249857</v>
      </c>
      <c r="E131" s="15">
        <f t="shared" si="11"/>
        <v>0.03531326207008858</v>
      </c>
    </row>
    <row r="132" spans="1:5" ht="12.75">
      <c r="A132" s="10" t="s">
        <v>245</v>
      </c>
      <c r="B132" s="16">
        <f>(+'Permits Census'!B133-'Permits Census'!B132)/'Permits Census'!B132</f>
        <v>-0.2231473771856786</v>
      </c>
      <c r="C132" s="16">
        <f>(+'Permits Census'!B316-'Permits Census'!B315)/'Permits Census'!B315</f>
        <v>-0.0062813102119460605</v>
      </c>
      <c r="D132" s="15">
        <f t="shared" si="10"/>
        <v>0.12558001572985808</v>
      </c>
      <c r="E132" s="15">
        <f t="shared" si="11"/>
        <v>0.0211667905828628</v>
      </c>
    </row>
    <row r="133" spans="1:5" ht="12.75">
      <c r="A133" s="10" t="s">
        <v>246</v>
      </c>
      <c r="B133" s="16">
        <f>(+'Permits Census'!B134-'Permits Census'!B133)/'Permits Census'!B133</f>
        <v>0.18435155412647375</v>
      </c>
      <c r="C133" s="16">
        <f>(+'Permits Census'!B317-'Permits Census'!B316)/'Permits Census'!B316</f>
        <v>-0.07274983518827308</v>
      </c>
      <c r="D133" s="15">
        <f t="shared" si="10"/>
        <v>0.14084138967134127</v>
      </c>
      <c r="E133" s="15">
        <f t="shared" si="11"/>
        <v>0.034911554835467755</v>
      </c>
    </row>
    <row r="134" spans="1:5" ht="12.75">
      <c r="A134" s="10" t="s">
        <v>247</v>
      </c>
      <c r="B134" s="16">
        <f>(+'Permits Census'!B135-'Permits Census'!B134)/'Permits Census'!B134</f>
        <v>0.23619909502262443</v>
      </c>
      <c r="C134" s="16">
        <f>(+'Permits Census'!B318-'Permits Census'!B317)/'Permits Census'!B317</f>
        <v>0.11816737066622049</v>
      </c>
      <c r="D134" s="15">
        <f t="shared" si="10"/>
        <v>0.19511202623066995</v>
      </c>
      <c r="E134" s="15">
        <f t="shared" si="11"/>
        <v>0.04158215435717504</v>
      </c>
    </row>
    <row r="135" spans="1:5" ht="12.75">
      <c r="A135" s="6" t="s">
        <v>248</v>
      </c>
      <c r="B135" s="16">
        <f>(+'Permits Census'!B136-'Permits Census'!B135)/'Permits Census'!B135</f>
        <v>0.42825768667642755</v>
      </c>
      <c r="C135" s="16">
        <f>(+'Permits Census'!B319-'Permits Census'!B318)/'Permits Census'!B318</f>
        <v>0.29925382903521397</v>
      </c>
      <c r="D135" s="15">
        <f t="shared" si="10"/>
        <v>0.18394677812867108</v>
      </c>
      <c r="E135" s="15">
        <f t="shared" si="11"/>
        <v>0.029469906622778905</v>
      </c>
    </row>
    <row r="136" spans="1:5" ht="12.75">
      <c r="A136" s="6" t="s">
        <v>249</v>
      </c>
      <c r="B136" s="16">
        <f>(+'Permits Census'!B137-'Permits Census'!B136)/'Permits Census'!B136</f>
        <v>0.0814966683751922</v>
      </c>
      <c r="C136" s="16">
        <f>(+'Permits Census'!B320-'Permits Census'!B319)/'Permits Census'!B319</f>
        <v>-0.07666066930550548</v>
      </c>
      <c r="D136" s="15">
        <f t="shared" si="10"/>
        <v>0.16384573688105264</v>
      </c>
      <c r="E136" s="15">
        <f t="shared" si="11"/>
        <v>0.028776145754931755</v>
      </c>
    </row>
    <row r="137" spans="1:5" ht="12.75">
      <c r="A137" s="6" t="s">
        <v>250</v>
      </c>
      <c r="B137" s="16">
        <f>(+'Permits Census'!B138-'Permits Census'!B137)/'Permits Census'!B137</f>
        <v>-0.21184834123222748</v>
      </c>
      <c r="C137" s="16">
        <f>(+'Permits Census'!B321-'Permits Census'!B320)/'Permits Census'!B320</f>
        <v>0.21049431791610157</v>
      </c>
      <c r="D137" s="15">
        <f t="shared" si="10"/>
        <v>0.1619212934517271</v>
      </c>
      <c r="E137" s="15">
        <f t="shared" si="11"/>
        <v>0.03541446523801057</v>
      </c>
    </row>
    <row r="138" spans="1:5" ht="12.75">
      <c r="A138" s="6" t="s">
        <v>251</v>
      </c>
      <c r="B138" s="16">
        <f>(+'Permits Census'!B139-'Permits Census'!B138)/'Permits Census'!B138</f>
        <v>-0.18701142513529764</v>
      </c>
      <c r="C138" s="16">
        <f>(+'Permits Census'!B322-'Permits Census'!B321)/'Permits Census'!B321</f>
        <v>-0.02257507855560707</v>
      </c>
      <c r="D138" s="15">
        <f t="shared" si="10"/>
        <v>0.06042529185216847</v>
      </c>
      <c r="E138" s="15">
        <f t="shared" si="11"/>
        <v>0.024095296546285883</v>
      </c>
    </row>
    <row r="139" spans="1:5" ht="12.75">
      <c r="A139" s="6" t="s">
        <v>252</v>
      </c>
      <c r="B139" s="16">
        <f>(+'Permits Census'!B140-'Permits Census'!B139)/'Permits Census'!B139</f>
        <v>-0.20266272189349113</v>
      </c>
      <c r="C139" s="16">
        <f>(+'Permits Census'!B323-'Permits Census'!B322)/'Permits Census'!B322</f>
        <v>-0.024269094454472374</v>
      </c>
      <c r="D139" s="15">
        <f aca="true" t="shared" si="12" ref="D139:E143">AVERAGE(B128:B139)</f>
        <v>0.09822899251095281</v>
      </c>
      <c r="E139" s="15">
        <f t="shared" si="12"/>
        <v>0.03670915871665902</v>
      </c>
    </row>
    <row r="140" spans="1:5" ht="12.75">
      <c r="A140" s="6" t="s">
        <v>253</v>
      </c>
      <c r="B140" s="16">
        <f>(+'Permits Census'!B141-'Permits Census'!B140)/'Permits Census'!B140</f>
        <v>0.14192949907235622</v>
      </c>
      <c r="C140" s="16">
        <f>(+'Permits Census'!B324-'Permits Census'!B323)/'Permits Census'!B323</f>
        <v>0.08030300984376902</v>
      </c>
      <c r="D140" s="15">
        <f t="shared" si="12"/>
        <v>0.08877985502230167</v>
      </c>
      <c r="E140" s="15">
        <f t="shared" si="12"/>
        <v>0.02760281491532032</v>
      </c>
    </row>
    <row r="141" spans="1:5" ht="12.75">
      <c r="A141" s="6" t="s">
        <v>254</v>
      </c>
      <c r="B141" s="16">
        <f>(+'Permits Census'!B142-'Permits Census'!B141)/'Permits Census'!B141</f>
        <v>-0.024370430544272948</v>
      </c>
      <c r="C141" s="16">
        <f>(+'Permits Census'!B325-'Permits Census'!B324)/'Permits Census'!B324</f>
        <v>-0.07934603269836507</v>
      </c>
      <c r="D141" s="15">
        <f t="shared" si="12"/>
        <v>0.08580736622459156</v>
      </c>
      <c r="E141" s="15">
        <f t="shared" si="12"/>
        <v>0.03342293111480286</v>
      </c>
    </row>
    <row r="142" spans="1:5" ht="12.75">
      <c r="A142" s="6" t="s">
        <v>255</v>
      </c>
      <c r="B142" s="16">
        <f>(+'Permits Census'!B143-'Permits Census'!B142)/'Permits Census'!B142</f>
        <v>0.7868442964196503</v>
      </c>
      <c r="C142" s="16">
        <f>(+'Permits Census'!B326-'Permits Census'!B325)/'Permits Census'!B325</f>
        <v>0.052066362550233426</v>
      </c>
      <c r="D142" s="15">
        <f t="shared" si="12"/>
        <v>0.16278368329121976</v>
      </c>
      <c r="E142" s="15">
        <f t="shared" si="12"/>
        <v>0.03973545003945348</v>
      </c>
    </row>
    <row r="143" spans="1:5" ht="12.75">
      <c r="A143" s="6" t="s">
        <v>256</v>
      </c>
      <c r="B143" s="16">
        <f>(+'Permits Census'!B144-'Permits Census'!B143)/'Permits Census'!B143</f>
        <v>-0.32898415657036345</v>
      </c>
      <c r="C143" s="16">
        <f>(+'Permits Census'!B327-'Permits Census'!B326)/'Permits Census'!B326</f>
        <v>-0.11285181504948967</v>
      </c>
      <c r="D143" s="15">
        <f t="shared" si="12"/>
        <v>0.05675452892761609</v>
      </c>
      <c r="E143" s="15">
        <f t="shared" si="12"/>
        <v>0.030462587878989974</v>
      </c>
    </row>
    <row r="144" spans="1:5" ht="12.75">
      <c r="A144" s="6" t="s">
        <v>257</v>
      </c>
      <c r="B144" s="16">
        <f>(+'Permits Census'!B145-'Permits Census'!B144)/'Permits Census'!B144</f>
        <v>0.2465277777777778</v>
      </c>
      <c r="C144" s="16">
        <f>(+'Permits Census'!B328-'Permits Census'!B327)/'Permits Census'!B327</f>
        <v>-0.021994006924039224</v>
      </c>
      <c r="D144" s="15">
        <f aca="true" t="shared" si="13" ref="D144:E147">AVERAGE(B133:B144)</f>
        <v>0.09589412517457079</v>
      </c>
      <c r="E144" s="15">
        <f t="shared" si="13"/>
        <v>0.029153196486315546</v>
      </c>
    </row>
    <row r="145" spans="1:5" ht="12.75">
      <c r="A145" s="6" t="s">
        <v>258</v>
      </c>
      <c r="B145" s="16">
        <f>(+'Permits Census'!B146-'Permits Census'!B145)/'Permits Census'!B145</f>
        <v>0.05236768802228412</v>
      </c>
      <c r="C145" s="16">
        <f>(+'Permits Census'!B329-'Permits Census'!B328)/'Permits Census'!B328</f>
        <v>-0.02650444715471334</v>
      </c>
      <c r="D145" s="15">
        <f t="shared" si="13"/>
        <v>0.08489546966588833</v>
      </c>
      <c r="E145" s="15">
        <f t="shared" si="13"/>
        <v>0.03300697882244553</v>
      </c>
    </row>
    <row r="146" spans="1:5" ht="12.75">
      <c r="A146" s="6" t="s">
        <v>259</v>
      </c>
      <c r="B146" s="16">
        <f>(+'Permits Census'!B147-'Permits Census'!B146)/'Permits Census'!B146</f>
        <v>0.6246691371095818</v>
      </c>
      <c r="C146" s="16">
        <f>(+'Permits Census'!B330-'Permits Census'!B329)/'Permits Census'!B329</f>
        <v>0.03646947381287051</v>
      </c>
      <c r="D146" s="15">
        <f t="shared" si="13"/>
        <v>0.11726797317313477</v>
      </c>
      <c r="E146" s="15">
        <f t="shared" si="13"/>
        <v>0.02619882075133302</v>
      </c>
    </row>
    <row r="147" spans="1:5" ht="12.75">
      <c r="A147" s="6" t="s">
        <v>260</v>
      </c>
      <c r="B147" s="16">
        <f>(+'Permits Census'!B148-'Permits Census'!B147)/'Permits Census'!B147</f>
        <v>-0.6148582600195504</v>
      </c>
      <c r="C147" s="16">
        <f>(+'Permits Census'!B331-'Permits Census'!B330)/'Permits Census'!B330</f>
        <v>0.14519671575347506</v>
      </c>
      <c r="D147" s="15">
        <f t="shared" si="13"/>
        <v>0.030341644281803276</v>
      </c>
      <c r="E147" s="15">
        <f t="shared" si="13"/>
        <v>0.013360727977854779</v>
      </c>
    </row>
    <row r="148" spans="1:5" ht="12.75">
      <c r="A148" s="6" t="s">
        <v>261</v>
      </c>
      <c r="B148" s="16">
        <f>(+'Permits Census'!B149-'Permits Census'!B148)/'Permits Census'!B148</f>
        <v>0.9746192893401016</v>
      </c>
      <c r="C148" s="16">
        <f>(+'Permits Census'!B332-'Permits Census'!B331)/'Permits Census'!B331</f>
        <v>0.1944934289281625</v>
      </c>
      <c r="D148" s="15">
        <f aca="true" t="shared" si="14" ref="D148:E150">AVERAGE(B137:B148)</f>
        <v>0.10476852936221241</v>
      </c>
      <c r="E148" s="15">
        <f t="shared" si="14"/>
        <v>0.03595690283066044</v>
      </c>
    </row>
    <row r="149" spans="1:5" ht="12.75">
      <c r="A149" s="6" t="s">
        <v>262</v>
      </c>
      <c r="B149" s="16">
        <f>(+'Permits Census'!B150-'Permits Census'!B149)/'Permits Census'!B149</f>
        <v>-0.3217652099400171</v>
      </c>
      <c r="C149" s="16">
        <f>(+'Permits Census'!B333-'Permits Census'!B332)/'Permits Census'!B332</f>
        <v>0.047123352622334184</v>
      </c>
      <c r="D149" s="15">
        <f t="shared" si="14"/>
        <v>0.09560879030322993</v>
      </c>
      <c r="E149" s="15">
        <f t="shared" si="14"/>
        <v>0.022342655722846497</v>
      </c>
    </row>
    <row r="150" spans="1:5" ht="12.75">
      <c r="A150" s="6" t="s">
        <v>264</v>
      </c>
      <c r="B150" s="16">
        <f>(+'Permits Census'!B151-'Permits Census'!B150)/'Permits Census'!B150</f>
        <v>-0.38597599494630447</v>
      </c>
      <c r="C150" s="16">
        <f>(+'Permits Census'!B334-'Permits Census'!B333)/'Permits Census'!B333</f>
        <v>-0.11760589470217755</v>
      </c>
      <c r="D150" s="15">
        <f t="shared" si="14"/>
        <v>0.07902840948564603</v>
      </c>
      <c r="E150" s="15">
        <f t="shared" si="14"/>
        <v>0.014423421043965622</v>
      </c>
    </row>
    <row r="151" spans="1:5" ht="12.75">
      <c r="A151" s="6" t="s">
        <v>265</v>
      </c>
      <c r="B151" s="16">
        <f>(+'Permits Census'!B152-'Permits Census'!B151)/'Permits Census'!B151</f>
        <v>0.5360082304526749</v>
      </c>
      <c r="C151" s="16">
        <f>(+'Permits Census'!B335-'Permits Census'!B334)/'Permits Census'!B334</f>
        <v>0.05159544691173734</v>
      </c>
      <c r="D151" s="15">
        <f aca="true" t="shared" si="15" ref="D151:E159">AVERAGE(B140:B151)</f>
        <v>0.14058432218115988</v>
      </c>
      <c r="E151" s="15">
        <f t="shared" si="15"/>
        <v>0.020745466157816434</v>
      </c>
    </row>
    <row r="152" spans="1:5" ht="12.75">
      <c r="A152" s="6" t="s">
        <v>267</v>
      </c>
      <c r="B152" s="16">
        <f>(+'Permits Census'!B153-'Permits Census'!B152)/'Permits Census'!B152</f>
        <v>0.09912926992632284</v>
      </c>
      <c r="C152" s="16">
        <f>(+'Permits Census'!B336-'Permits Census'!B335)/'Permits Census'!B335</f>
        <v>-0.0344024487623104</v>
      </c>
      <c r="D152" s="15">
        <f t="shared" si="15"/>
        <v>0.13701763641899042</v>
      </c>
      <c r="E152" s="15">
        <f t="shared" si="15"/>
        <v>0.011186677940643147</v>
      </c>
    </row>
    <row r="153" spans="1:5" ht="12.75">
      <c r="A153" s="6" t="s">
        <v>268</v>
      </c>
      <c r="B153" s="16">
        <f>(+'Permits Census'!B154-'Permits Census'!B153)/'Permits Census'!B153</f>
        <v>-0.07617306520414381</v>
      </c>
      <c r="C153" s="16">
        <f>(+'Permits Census'!B337-'Permits Census'!B336)/'Permits Census'!B336</f>
        <v>-0.04511519996324624</v>
      </c>
      <c r="D153" s="15">
        <f t="shared" si="15"/>
        <v>0.13270075019733452</v>
      </c>
      <c r="E153" s="15">
        <f t="shared" si="15"/>
        <v>0.014039247335236385</v>
      </c>
    </row>
    <row r="154" spans="1:5" ht="12.75">
      <c r="A154" s="6" t="s">
        <v>269</v>
      </c>
      <c r="B154" s="16">
        <f>(+'Permits Census'!B155-'Permits Census'!B154)/'Permits Census'!B154</f>
        <v>0.1695250659630607</v>
      </c>
      <c r="C154" s="16">
        <f>(+'Permits Census'!B338-'Permits Census'!B337)/'Permits Census'!B337</f>
        <v>0.11233130457793064</v>
      </c>
      <c r="D154" s="15">
        <f t="shared" si="15"/>
        <v>0.08125748099261872</v>
      </c>
      <c r="E154" s="15">
        <f aca="true" t="shared" si="16" ref="E154:E159">AVERAGE(C143:C154)</f>
        <v>0.019061325837544486</v>
      </c>
    </row>
    <row r="155" spans="1:5" ht="12.75">
      <c r="A155" s="6" t="s">
        <v>270</v>
      </c>
      <c r="B155" s="16">
        <f>(+'Permits Census'!B156-'Permits Census'!B155)/'Permits Census'!B155</f>
        <v>0.009024252679075015</v>
      </c>
      <c r="C155" s="16">
        <f>(+'Permits Census'!B339-'Permits Census'!B338)/'Permits Census'!B338</f>
        <v>-0.20516452739600116</v>
      </c>
      <c r="D155" s="15">
        <f t="shared" si="15"/>
        <v>0.1094248484300719</v>
      </c>
      <c r="E155" s="15">
        <f t="shared" si="16"/>
        <v>0.011368599808668523</v>
      </c>
    </row>
    <row r="156" spans="1:5" ht="12.75">
      <c r="A156" s="6" t="s">
        <v>271</v>
      </c>
      <c r="B156" s="16">
        <f>(+'Permits Census'!B157-'Permits Census'!B156)/'Permits Census'!B156</f>
        <v>0.20849636668529906</v>
      </c>
      <c r="C156" s="16">
        <f>(+'Permits Census'!B340-'Permits Census'!B339)/'Permits Census'!B339</f>
        <v>0.058092076621680394</v>
      </c>
      <c r="D156" s="15">
        <f t="shared" si="15"/>
        <v>0.10625556417236535</v>
      </c>
      <c r="E156" s="15">
        <f t="shared" si="16"/>
        <v>0.018042440104145154</v>
      </c>
    </row>
    <row r="157" spans="1:5" ht="12.75">
      <c r="A157" s="6" t="s">
        <v>272</v>
      </c>
      <c r="B157" s="16">
        <f>(+'Permits Census'!B158-'Permits Census'!B157)/'Permits Census'!B157</f>
        <v>-0.44634597594819614</v>
      </c>
      <c r="C157" s="16">
        <f>(+'Permits Census'!B341-'Permits Census'!B340)/'Permits Census'!B340</f>
        <v>-0.1182400288013989</v>
      </c>
      <c r="D157" s="15">
        <f t="shared" si="15"/>
        <v>0.06469609217482532</v>
      </c>
      <c r="E157" s="15">
        <f t="shared" si="16"/>
        <v>0.010397808300254692</v>
      </c>
    </row>
    <row r="158" spans="1:5" ht="12.75">
      <c r="A158" s="6" t="s">
        <v>273</v>
      </c>
      <c r="B158" s="16">
        <f>(+'Permits Census'!B159-'Permits Census'!B158)/'Permits Census'!B158</f>
        <v>0.27986633249791143</v>
      </c>
      <c r="C158" s="16">
        <f>(+'Permits Census'!B342-'Permits Census'!B341)/'Permits Census'!B341</f>
        <v>0.054011490565487374</v>
      </c>
      <c r="D158" s="15">
        <f t="shared" si="15"/>
        <v>0.0359625251238528</v>
      </c>
      <c r="E158" s="15">
        <f t="shared" si="16"/>
        <v>0.011859643029639433</v>
      </c>
    </row>
    <row r="159" spans="1:5" ht="12.75">
      <c r="A159" s="6" t="s">
        <v>274</v>
      </c>
      <c r="B159" s="16">
        <f>(+'Permits Census'!B160-'Permits Census'!B159)/'Permits Census'!B159</f>
        <v>-0.15013054830287206</v>
      </c>
      <c r="C159" s="16">
        <f>(+'Permits Census'!B343-'Permits Census'!B342)/'Permits Census'!B342</f>
        <v>0.19390719681248453</v>
      </c>
      <c r="D159" s="15">
        <f t="shared" si="15"/>
        <v>0.074689834433576</v>
      </c>
      <c r="E159" s="15">
        <f t="shared" si="16"/>
        <v>0.01591884978455689</v>
      </c>
    </row>
    <row r="160" spans="1:5" ht="12.75">
      <c r="A160" s="6" t="s">
        <v>275</v>
      </c>
      <c r="B160" s="16">
        <f>(+'Permits Census'!B161-'Permits Census'!B160)/'Permits Census'!B160</f>
        <v>0.9738863287250384</v>
      </c>
      <c r="C160" s="16">
        <f>(+'Permits Census'!B344-'Permits Census'!B343)/'Permits Census'!B343</f>
        <v>0.1483232519872998</v>
      </c>
      <c r="D160" s="15">
        <f aca="true" t="shared" si="17" ref="D160:E162">AVERAGE(B149:B160)</f>
        <v>0.07462875438232072</v>
      </c>
      <c r="E160" s="15">
        <f t="shared" si="17"/>
        <v>0.012071335039485001</v>
      </c>
    </row>
    <row r="161" spans="1:5" ht="12.75">
      <c r="A161" s="6" t="s">
        <v>276</v>
      </c>
      <c r="B161" s="16">
        <f>(+'Permits Census'!B162-'Permits Census'!B161)/'Permits Census'!B161</f>
        <v>-0.1377431906614786</v>
      </c>
      <c r="C161" s="16">
        <f>(+'Permits Census'!B345-'Permits Census'!B344)/'Permits Census'!B344</f>
        <v>-0.0537346868756181</v>
      </c>
      <c r="D161" s="15">
        <f t="shared" si="17"/>
        <v>0.08996392265553227</v>
      </c>
      <c r="E161" s="15">
        <f t="shared" si="17"/>
        <v>0.0036664984146556434</v>
      </c>
    </row>
    <row r="162" spans="1:5" ht="12.75">
      <c r="A162" s="6" t="s">
        <v>277</v>
      </c>
      <c r="B162" s="16">
        <f>(+'Permits Census'!B163-'Permits Census'!B162)/'Permits Census'!B162</f>
        <v>-0.14124548736462095</v>
      </c>
      <c r="C162" s="16">
        <f>(+'Permits Census'!B346-'Permits Census'!B345)/'Permits Census'!B345</f>
        <v>0.02105083552835042</v>
      </c>
      <c r="D162" s="15">
        <f t="shared" si="17"/>
        <v>0.11035813162067255</v>
      </c>
      <c r="E162" s="15">
        <f t="shared" si="17"/>
        <v>0.015221225933866303</v>
      </c>
    </row>
    <row r="163" spans="1:5" ht="12.75">
      <c r="A163" s="6" t="s">
        <v>278</v>
      </c>
      <c r="B163" s="16">
        <f>(+'Permits Census'!B164-'Permits Census'!B163)/'Permits Census'!B163</f>
        <v>0.11560693641618497</v>
      </c>
      <c r="C163" s="16">
        <f>(+'Permits Census'!B347-'Permits Census'!B346)/'Permits Census'!B346</f>
        <v>0.014465205176141343</v>
      </c>
      <c r="D163" s="15">
        <f aca="true" t="shared" si="18" ref="D163:E168">AVERAGE(B152:B163)</f>
        <v>0.07532469045096507</v>
      </c>
      <c r="E163" s="15">
        <f t="shared" si="18"/>
        <v>0.012127039122566637</v>
      </c>
    </row>
    <row r="164" spans="1:5" ht="12.75">
      <c r="A164" s="6" t="s">
        <v>279</v>
      </c>
      <c r="B164" s="16">
        <f>(+'Permits Census'!B165-'Permits Census'!B164)/'Permits Census'!B164</f>
        <v>0.07018370230805464</v>
      </c>
      <c r="C164" s="16">
        <f>(+'Permits Census'!B348-'Permits Census'!B347)/'Permits Census'!B347</f>
        <v>-0.07070790264794309</v>
      </c>
      <c r="D164" s="15">
        <f t="shared" si="18"/>
        <v>0.07291255981610938</v>
      </c>
      <c r="E164" s="15">
        <f t="shared" si="18"/>
        <v>0.009101584632097247</v>
      </c>
    </row>
    <row r="165" spans="1:5" ht="12.75">
      <c r="A165" s="6" t="s">
        <v>280</v>
      </c>
      <c r="B165" s="16">
        <f>(+'Permits Census'!B166-'Permits Census'!B165)/'Permits Census'!B165</f>
        <v>-0.11179577464788733</v>
      </c>
      <c r="C165" s="16">
        <f>(+'Permits Census'!B349-'Permits Census'!B348)/'Permits Census'!B348</f>
        <v>0.027031817778959473</v>
      </c>
      <c r="D165" s="15">
        <f t="shared" si="18"/>
        <v>0.06994400069579743</v>
      </c>
      <c r="E165" s="15">
        <f t="shared" si="18"/>
        <v>0.01511383611061439</v>
      </c>
    </row>
    <row r="166" spans="1:5" ht="12.75">
      <c r="A166" s="6" t="s">
        <v>281</v>
      </c>
      <c r="B166" s="16">
        <f>(+'Permits Census'!B167-'Permits Census'!B166)/'Permits Census'!B166</f>
        <v>0.2309217046580773</v>
      </c>
      <c r="C166" s="16">
        <f>(+'Permits Census'!B350-'Permits Census'!B349)/'Permits Census'!B349</f>
        <v>0.0616154642733863</v>
      </c>
      <c r="D166" s="15">
        <f t="shared" si="18"/>
        <v>0.07506038725371547</v>
      </c>
      <c r="E166" s="15">
        <f t="shared" si="18"/>
        <v>0.010887516085235695</v>
      </c>
    </row>
    <row r="167" spans="1:5" ht="12.75">
      <c r="A167" s="6" t="s">
        <v>282</v>
      </c>
      <c r="B167" s="16">
        <f>(+'Permits Census'!B168-'Permits Census'!B167)/'Permits Census'!B167</f>
        <v>-0.5571658615136876</v>
      </c>
      <c r="C167" s="16">
        <f>(+'Permits Census'!B351-'Permits Census'!B350)/'Permits Census'!B350</f>
        <v>-0.2599780523492115</v>
      </c>
      <c r="D167" s="15">
        <f t="shared" si="18"/>
        <v>0.027877877737651907</v>
      </c>
      <c r="E167" s="15">
        <f t="shared" si="18"/>
        <v>0.0063197223391348355</v>
      </c>
    </row>
    <row r="168" spans="1:5" ht="12.75">
      <c r="A168" s="6" t="s">
        <v>283</v>
      </c>
      <c r="B168" s="16">
        <f>(+'Permits Census'!B169-'Permits Census'!B168)/'Permits Census'!B168</f>
        <v>0.8790909090909091</v>
      </c>
      <c r="C168" s="16">
        <f>(+'Permits Census'!B352-'Permits Census'!B351)/'Permits Census'!B351</f>
        <v>0.16712893038583</v>
      </c>
      <c r="D168" s="15">
        <f t="shared" si="18"/>
        <v>0.08376075627145278</v>
      </c>
      <c r="E168" s="15">
        <f t="shared" si="18"/>
        <v>0.015406126819480637</v>
      </c>
    </row>
    <row r="169" spans="1:5" ht="12.75">
      <c r="A169" s="6" t="s">
        <v>285</v>
      </c>
      <c r="B169" s="16">
        <f>(+'Permits Census'!B170-'Permits Census'!B169)/'Permits Census'!B169</f>
        <v>-0.44702467343976776</v>
      </c>
      <c r="C169" s="16">
        <f>(+'Permits Census'!B353-'Permits Census'!B352)/'Permits Census'!B352</f>
        <v>-0.17619585421519482</v>
      </c>
      <c r="D169" s="15">
        <f aca="true" t="shared" si="19" ref="D169:E172">AVERAGE(B158:B169)</f>
        <v>0.08370419814715513</v>
      </c>
      <c r="E169" s="15">
        <f t="shared" si="19"/>
        <v>0.01057647470166431</v>
      </c>
    </row>
    <row r="170" spans="1:5" ht="12.75">
      <c r="A170" s="6" t="s">
        <v>288</v>
      </c>
      <c r="B170" s="16">
        <f>(+'Permits Census'!B171-'Permits Census'!B170)/'Permits Census'!B170</f>
        <v>0.715660542432196</v>
      </c>
      <c r="C170" s="16">
        <f>(+'Permits Census'!B354-'Permits Census'!B353)/'Permits Census'!B353</f>
        <v>0.10730453409496601</v>
      </c>
      <c r="D170" s="15">
        <f t="shared" si="19"/>
        <v>0.1200203823083455</v>
      </c>
      <c r="E170" s="15">
        <f t="shared" si="19"/>
        <v>0.015017561662454196</v>
      </c>
    </row>
    <row r="171" spans="1:5" ht="12.75">
      <c r="A171" s="6" t="s">
        <v>289</v>
      </c>
      <c r="B171" s="16">
        <f>(+'Permits Census'!B172-'Permits Census'!B171)/'Permits Census'!B171</f>
        <v>0.18867924528301888</v>
      </c>
      <c r="C171" s="16">
        <f>(+'Permits Census'!B355-'Permits Census'!B354)/'Permits Census'!B354</f>
        <v>0.17792336759566144</v>
      </c>
      <c r="D171" s="15">
        <f t="shared" si="19"/>
        <v>0.14825453177383638</v>
      </c>
      <c r="E171" s="15">
        <f t="shared" si="19"/>
        <v>0.013685575894385604</v>
      </c>
    </row>
    <row r="172" spans="1:5" ht="12.75">
      <c r="A172" s="6" t="s">
        <v>290</v>
      </c>
      <c r="B172" s="16">
        <f>(+'Permits Census'!B173-'Permits Census'!B172)/'Permits Census'!B172</f>
        <v>-0.26083226083226085</v>
      </c>
      <c r="C172" s="16">
        <f>(+'Permits Census'!B356-'Permits Census'!B355)/'Permits Census'!B355</f>
        <v>0.14769803470739595</v>
      </c>
      <c r="D172" s="15">
        <f t="shared" si="19"/>
        <v>0.04536131597739481</v>
      </c>
      <c r="E172" s="15">
        <f t="shared" si="19"/>
        <v>0.013633474454393618</v>
      </c>
    </row>
    <row r="173" spans="1:5" ht="12.75">
      <c r="A173" s="6" t="s">
        <v>291</v>
      </c>
      <c r="B173" s="16">
        <f>(+'Permits Census'!B174-'Permits Census'!B173)/'Permits Census'!B173</f>
        <v>-0.1195589088798607</v>
      </c>
      <c r="C173" s="16">
        <f>(+'Permits Census'!B357-'Permits Census'!B356)/'Permits Census'!B356</f>
        <v>0.060195564035296946</v>
      </c>
      <c r="D173" s="15">
        <f aca="true" t="shared" si="20" ref="D173:E175">AVERAGE(B162:B173)</f>
        <v>0.04687667279252964</v>
      </c>
      <c r="E173" s="15">
        <f t="shared" si="20"/>
        <v>0.023127662030303208</v>
      </c>
    </row>
    <row r="174" spans="1:5" ht="12.75">
      <c r="A174" s="6" t="s">
        <v>292</v>
      </c>
      <c r="B174" s="16">
        <f>(+'Permits Census'!B175-'Permits Census'!B174)/'Permits Census'!B174</f>
        <v>0.5247198417930126</v>
      </c>
      <c r="C174" s="16">
        <f>(+'Permits Census'!B358-'Permits Census'!B357)/'Permits Census'!B357</f>
        <v>0.20655059162280107</v>
      </c>
      <c r="D174" s="15">
        <f t="shared" si="20"/>
        <v>0.10237378355566575</v>
      </c>
      <c r="E174" s="15">
        <f t="shared" si="20"/>
        <v>0.03858597503817409</v>
      </c>
    </row>
    <row r="175" spans="1:5" ht="12.75">
      <c r="A175" s="6" t="s">
        <v>298</v>
      </c>
      <c r="B175" s="16">
        <f>(+'Permits Census'!B176-'Permits Census'!B175)/'Permits Census'!B175</f>
        <v>-0.3463035019455253</v>
      </c>
      <c r="C175" s="16">
        <f>(+'Permits Census'!B359-'Permits Census'!B358)/'Permits Census'!B358</f>
        <v>-0.23913789246028788</v>
      </c>
      <c r="D175" s="15">
        <f t="shared" si="20"/>
        <v>0.06388124702552324</v>
      </c>
      <c r="E175" s="15">
        <f t="shared" si="20"/>
        <v>0.017452383568471657</v>
      </c>
    </row>
    <row r="176" spans="1:5" ht="12.75">
      <c r="A176" s="6" t="s">
        <v>299</v>
      </c>
      <c r="B176" s="16">
        <f>(+'Permits Census'!B177-'Permits Census'!B176)/'Permits Census'!B176</f>
        <v>0.2804232804232804</v>
      </c>
      <c r="C176" s="16">
        <f>(+'Permits Census'!B360-'Permits Census'!B359)/'Permits Census'!B359</f>
        <v>-0.047302595467733154</v>
      </c>
      <c r="D176" s="15">
        <f aca="true" t="shared" si="21" ref="D176:E179">AVERAGE(B165:B176)</f>
        <v>0.08140121186845872</v>
      </c>
      <c r="E176" s="15">
        <f t="shared" si="21"/>
        <v>0.019402825833489148</v>
      </c>
    </row>
    <row r="177" spans="1:5" ht="12.75">
      <c r="A177" s="6" t="s">
        <v>300</v>
      </c>
      <c r="B177" s="16">
        <f>(+'Permits Census'!B178-'Permits Census'!B177)/'Permits Census'!B177</f>
        <v>-0.16322314049586778</v>
      </c>
      <c r="C177" s="16">
        <f>(+'Permits Census'!B361-'Permits Census'!B360)/'Permits Census'!B360</f>
        <v>0.00015432416304862826</v>
      </c>
      <c r="D177" s="15">
        <f t="shared" si="21"/>
        <v>0.07711559804779368</v>
      </c>
      <c r="E177" s="15">
        <f t="shared" si="21"/>
        <v>0.017163034698829915</v>
      </c>
    </row>
    <row r="178" spans="1:5" ht="12.75">
      <c r="A178" s="6" t="s">
        <v>301</v>
      </c>
      <c r="B178" s="16">
        <f>(+'Permits Census'!B179-'Permits Census'!B178)/'Permits Census'!B178</f>
        <v>-0.1111111111111111</v>
      </c>
      <c r="C178" s="16">
        <f>(+'Permits Census'!B362-'Permits Census'!B361)/'Permits Census'!B361</f>
        <v>0.010286690051742051</v>
      </c>
      <c r="D178" s="15">
        <f t="shared" si="21"/>
        <v>0.048612863400361306</v>
      </c>
      <c r="E178" s="15">
        <f t="shared" si="21"/>
        <v>0.012885636847026224</v>
      </c>
    </row>
    <row r="179" spans="1:5" ht="12.75">
      <c r="A179" s="6" t="s">
        <v>302</v>
      </c>
      <c r="B179" s="16">
        <f>(+'Permits Census'!B180-'Permits Census'!B179)/'Permits Census'!B179</f>
        <v>-0.08472222222222223</v>
      </c>
      <c r="C179" s="16">
        <f>(+'Permits Census'!B363-'Permits Census'!B362)/'Permits Census'!B362</f>
        <v>-0.08288108498874895</v>
      </c>
      <c r="D179" s="15">
        <f t="shared" si="21"/>
        <v>0.08798316667465012</v>
      </c>
      <c r="E179" s="15">
        <f t="shared" si="21"/>
        <v>0.027643717460398103</v>
      </c>
    </row>
    <row r="180" spans="1:5" ht="12.75">
      <c r="A180" s="6" t="s">
        <v>304</v>
      </c>
      <c r="B180" s="16">
        <f>(+'Permits Census'!B181-'Permits Census'!B180)/'Permits Census'!B180</f>
        <v>1.3186646433990896</v>
      </c>
      <c r="C180" s="16">
        <f>(+'Permits Census'!B364-'Permits Census'!B363)/'Permits Census'!B363</f>
        <v>0.07505023702996465</v>
      </c>
      <c r="D180" s="15">
        <f aca="true" t="shared" si="22" ref="D180:E183">AVERAGE(B169:B180)</f>
        <v>0.12461431120033183</v>
      </c>
      <c r="E180" s="15">
        <f t="shared" si="22"/>
        <v>0.019970493014075993</v>
      </c>
    </row>
    <row r="181" spans="1:5" ht="12.75">
      <c r="A181" s="6" t="s">
        <v>306</v>
      </c>
      <c r="B181" s="16">
        <f>(+'Permits Census'!B182-'Permits Census'!B181)/'Permits Census'!B181</f>
        <v>-0.4401178010471204</v>
      </c>
      <c r="C181" s="16">
        <f>(+'Permits Census'!B365-'Permits Census'!B364)/'Permits Census'!B364</f>
        <v>-0.22778391663998845</v>
      </c>
      <c r="D181" s="15">
        <f t="shared" si="22"/>
        <v>0.12518988389971908</v>
      </c>
      <c r="E181" s="15">
        <f t="shared" si="22"/>
        <v>0.015671487812009863</v>
      </c>
    </row>
    <row r="182" spans="1:5" ht="12.75">
      <c r="A182" s="6" t="s">
        <v>307</v>
      </c>
      <c r="B182" s="16">
        <f>(+'Permits Census'!B183-'Permits Census'!B182)/'Permits Census'!B182</f>
        <v>-0.07305669199298656</v>
      </c>
      <c r="C182" s="16">
        <f>(+'Permits Census'!B366-'Permits Census'!B365)/'Permits Census'!B365</f>
        <v>0.12973413929603092</v>
      </c>
      <c r="D182" s="15">
        <f t="shared" si="22"/>
        <v>0.05946344769762054</v>
      </c>
      <c r="E182" s="15">
        <f t="shared" si="22"/>
        <v>0.017540621578765264</v>
      </c>
    </row>
    <row r="183" spans="1:5" ht="12.75">
      <c r="A183" s="6" t="s">
        <v>308</v>
      </c>
      <c r="B183" s="16">
        <f>(+'Permits Census'!B184-'Permits Census'!B183)/'Permits Census'!B183</f>
        <v>0.46595208070617905</v>
      </c>
      <c r="C183" s="16">
        <f>(+'Permits Census'!B367-'Permits Census'!B366)/'Permits Census'!B366</f>
        <v>0.15672905051078986</v>
      </c>
      <c r="D183" s="15">
        <f t="shared" si="22"/>
        <v>0.08256951731621721</v>
      </c>
      <c r="E183" s="15">
        <f t="shared" si="22"/>
        <v>0.0157744284883593</v>
      </c>
    </row>
  </sheetData>
  <sheetProtection/>
  <mergeCells count="2">
    <mergeCell ref="B3:C3"/>
    <mergeCell ref="D3:E3"/>
  </mergeCells>
  <printOptions/>
  <pageMargins left="0.75" right="0.75" top="1" bottom="1" header="0.5" footer="0.5"/>
  <pageSetup fitToHeight="3" fitToWidth="1" horizontalDpi="600" verticalDpi="600" orientation="portrait" scale="96" r:id="rId1"/>
  <rowBreaks count="2" manualBreakCount="2">
    <brk id="60" max="4" man="1"/>
    <brk id="108" max="4" man="1"/>
  </rowBreaks>
</worksheet>
</file>

<file path=xl/worksheets/sheet3.xml><?xml version="1.0" encoding="utf-8"?>
<worksheet xmlns="http://schemas.openxmlformats.org/spreadsheetml/2006/main" xmlns:r="http://schemas.openxmlformats.org/officeDocument/2006/relationships">
  <dimension ref="A1:T312"/>
  <sheetViews>
    <sheetView zoomScalePageLayoutView="0" workbookViewId="0" topLeftCell="A1">
      <pane xSplit="1" ySplit="4" topLeftCell="B26" activePane="bottomRight" state="frozen"/>
      <selection pane="topLeft" activeCell="A1" sqref="A1"/>
      <selection pane="topRight" activeCell="B1" sqref="B1"/>
      <selection pane="bottomLeft" activeCell="A5" sqref="A5"/>
      <selection pane="bottomRight" activeCell="M41" sqref="M41"/>
    </sheetView>
  </sheetViews>
  <sheetFormatPr defaultColWidth="9.00390625" defaultRowHeight="12.75"/>
  <cols>
    <col min="1" max="1" width="9.00390625" style="6" customWidth="1"/>
    <col min="2" max="11" width="13.75390625" style="6" customWidth="1"/>
    <col min="13" max="13" width="15.375" style="0" bestFit="1" customWidth="1"/>
    <col min="14" max="14" width="13.375" style="0" bestFit="1" customWidth="1"/>
    <col min="15" max="15" width="15.375" style="0" bestFit="1" customWidth="1"/>
  </cols>
  <sheetData>
    <row r="1" spans="2:11" ht="12.75">
      <c r="B1" s="27" t="s">
        <v>106</v>
      </c>
      <c r="C1" s="27"/>
      <c r="D1" s="27"/>
      <c r="E1" s="27"/>
      <c r="F1" s="27"/>
      <c r="G1" s="27"/>
      <c r="H1" s="27"/>
      <c r="I1" s="27"/>
      <c r="J1" s="27"/>
      <c r="K1" s="27"/>
    </row>
    <row r="2" spans="2:12" ht="12.75">
      <c r="B2" s="28" t="s">
        <v>310</v>
      </c>
      <c r="C2" s="28"/>
      <c r="D2" s="28"/>
      <c r="E2" s="28"/>
      <c r="F2" s="28"/>
      <c r="G2" s="28"/>
      <c r="H2" s="28"/>
      <c r="I2" s="28"/>
      <c r="J2" s="28"/>
      <c r="K2" s="28"/>
      <c r="L2" s="2"/>
    </row>
    <row r="3" spans="2:11" ht="15.75" customHeight="1">
      <c r="B3" s="43" t="s">
        <v>216</v>
      </c>
      <c r="C3" s="43"/>
      <c r="D3" s="41" t="s">
        <v>103</v>
      </c>
      <c r="E3" s="41"/>
      <c r="F3" s="41" t="s">
        <v>266</v>
      </c>
      <c r="G3" s="41"/>
      <c r="H3" s="41" t="s">
        <v>104</v>
      </c>
      <c r="I3" s="41"/>
      <c r="J3" s="41" t="s">
        <v>105</v>
      </c>
      <c r="K3" s="41"/>
    </row>
    <row r="4" spans="1:11" ht="36" customHeight="1">
      <c r="A4" s="14"/>
      <c r="B4" s="9" t="s">
        <v>101</v>
      </c>
      <c r="C4" s="19" t="s">
        <v>102</v>
      </c>
      <c r="D4" s="9" t="s">
        <v>101</v>
      </c>
      <c r="E4" s="9" t="s">
        <v>102</v>
      </c>
      <c r="F4" s="23" t="s">
        <v>101</v>
      </c>
      <c r="G4" s="23" t="s">
        <v>102</v>
      </c>
      <c r="H4" s="9" t="s">
        <v>101</v>
      </c>
      <c r="I4" s="9" t="s">
        <v>102</v>
      </c>
      <c r="J4" s="9" t="s">
        <v>101</v>
      </c>
      <c r="K4" s="9" t="s">
        <v>102</v>
      </c>
    </row>
    <row r="5" spans="1:11" ht="12.75">
      <c r="A5" s="6">
        <v>1980</v>
      </c>
      <c r="B5" s="17">
        <f aca="true" t="shared" si="0" ref="B5:B39">+D5+H5+J5</f>
        <v>8537</v>
      </c>
      <c r="C5" s="17">
        <f>((+D5*E5)+(H5*I5)+(J5*K5))/B5</f>
        <v>39110.99918003983</v>
      </c>
      <c r="D5" s="17">
        <v>4277</v>
      </c>
      <c r="E5" s="17">
        <v>56200</v>
      </c>
      <c r="F5" s="17">
        <f>+H5+J5</f>
        <v>4260</v>
      </c>
      <c r="G5" s="17">
        <f>((+H5*I5)+(J5*K5))/F5</f>
        <v>21953.802816901407</v>
      </c>
      <c r="H5" s="17">
        <v>1398</v>
      </c>
      <c r="I5" s="17">
        <v>32300</v>
      </c>
      <c r="J5" s="17">
        <v>2862</v>
      </c>
      <c r="K5" s="17">
        <v>16900</v>
      </c>
    </row>
    <row r="6" spans="1:11" ht="12.75">
      <c r="A6" s="6">
        <v>1981</v>
      </c>
      <c r="B6" s="17">
        <f t="shared" si="0"/>
        <v>10514</v>
      </c>
      <c r="C6" s="17">
        <f aca="true" t="shared" si="1" ref="C6:C72">((+D6*E6)+(H6*I6)+(J6*K6))/B6</f>
        <v>37710.690507894236</v>
      </c>
      <c r="D6" s="17">
        <v>3464</v>
      </c>
      <c r="E6" s="17">
        <v>59900</v>
      </c>
      <c r="F6" s="17">
        <f aca="true" t="shared" si="2" ref="F6:F39">+H6+J6</f>
        <v>7050</v>
      </c>
      <c r="G6" s="17">
        <f aca="true" t="shared" si="3" ref="G6:G38">((+H6*I6)+(J6*K6))/F6</f>
        <v>26808.028368794327</v>
      </c>
      <c r="H6" s="17">
        <v>2141</v>
      </c>
      <c r="I6" s="17">
        <v>32100</v>
      </c>
      <c r="J6" s="17">
        <v>4909</v>
      </c>
      <c r="K6" s="17">
        <v>24500</v>
      </c>
    </row>
    <row r="7" spans="1:11" ht="12.75">
      <c r="A7" s="6">
        <v>1982</v>
      </c>
      <c r="B7" s="17">
        <f t="shared" si="0"/>
        <v>11721</v>
      </c>
      <c r="C7" s="17">
        <f t="shared" si="1"/>
        <v>46793.22583397321</v>
      </c>
      <c r="D7" s="17">
        <v>4643</v>
      </c>
      <c r="E7" s="17">
        <v>68400</v>
      </c>
      <c r="F7" s="17">
        <f t="shared" si="2"/>
        <v>7078</v>
      </c>
      <c r="G7" s="17">
        <f t="shared" si="3"/>
        <v>32619.694829047752</v>
      </c>
      <c r="H7" s="17">
        <v>2296</v>
      </c>
      <c r="I7" s="17">
        <v>41200</v>
      </c>
      <c r="J7" s="17">
        <v>4782</v>
      </c>
      <c r="K7" s="17">
        <v>28500</v>
      </c>
    </row>
    <row r="8" spans="1:11" ht="12.75">
      <c r="A8" s="6">
        <v>1983</v>
      </c>
      <c r="B8" s="17">
        <f t="shared" si="0"/>
        <v>26521</v>
      </c>
      <c r="C8" s="17">
        <f t="shared" si="1"/>
        <v>37152.48293804909</v>
      </c>
      <c r="D8" s="17">
        <v>7567</v>
      </c>
      <c r="E8" s="17">
        <v>72700</v>
      </c>
      <c r="F8" s="17">
        <f t="shared" si="2"/>
        <v>18954</v>
      </c>
      <c r="G8" s="17">
        <f t="shared" si="3"/>
        <v>22960.857866413422</v>
      </c>
      <c r="H8" s="17">
        <v>2793</v>
      </c>
      <c r="I8" s="17">
        <v>37200</v>
      </c>
      <c r="J8" s="17">
        <v>16161</v>
      </c>
      <c r="K8" s="17">
        <v>20500</v>
      </c>
    </row>
    <row r="9" spans="1:11" ht="12.75">
      <c r="A9" s="6">
        <v>1984</v>
      </c>
      <c r="B9" s="17">
        <f t="shared" si="0"/>
        <v>24094</v>
      </c>
      <c r="C9" s="17">
        <f t="shared" si="1"/>
        <v>46465.024487424256</v>
      </c>
      <c r="D9" s="17">
        <v>8715</v>
      </c>
      <c r="E9" s="17">
        <v>78500</v>
      </c>
      <c r="F9" s="17">
        <f t="shared" si="2"/>
        <v>15379</v>
      </c>
      <c r="G9" s="17">
        <f t="shared" si="3"/>
        <v>28311.385655764356</v>
      </c>
      <c r="H9" s="17">
        <v>3429</v>
      </c>
      <c r="I9" s="17">
        <v>40200</v>
      </c>
      <c r="J9" s="17">
        <v>11950</v>
      </c>
      <c r="K9" s="17">
        <v>24900</v>
      </c>
    </row>
    <row r="10" spans="1:11" ht="12.75">
      <c r="A10" s="6">
        <v>1985</v>
      </c>
      <c r="B10" s="17">
        <f t="shared" si="0"/>
        <v>15995</v>
      </c>
      <c r="C10" s="17">
        <f t="shared" si="1"/>
        <v>42667.65864332604</v>
      </c>
      <c r="D10" s="17">
        <v>5496</v>
      </c>
      <c r="E10" s="17">
        <v>76700</v>
      </c>
      <c r="F10" s="17">
        <f t="shared" si="2"/>
        <v>10499</v>
      </c>
      <c r="G10" s="17">
        <f t="shared" si="3"/>
        <v>24852.462139251358</v>
      </c>
      <c r="H10" s="17">
        <v>1529</v>
      </c>
      <c r="I10" s="17">
        <v>41000</v>
      </c>
      <c r="J10" s="17">
        <v>8970</v>
      </c>
      <c r="K10" s="17">
        <v>22100</v>
      </c>
    </row>
    <row r="11" spans="1:11" ht="12.75">
      <c r="A11" s="6">
        <v>1986</v>
      </c>
      <c r="B11" s="17">
        <f t="shared" si="0"/>
        <v>11504</v>
      </c>
      <c r="C11" s="17">
        <f t="shared" si="1"/>
        <v>45632.52781641168</v>
      </c>
      <c r="D11" s="17">
        <v>5134</v>
      </c>
      <c r="E11" s="17">
        <v>71800</v>
      </c>
      <c r="F11" s="17">
        <f t="shared" si="2"/>
        <v>6370</v>
      </c>
      <c r="G11" s="17">
        <f t="shared" si="3"/>
        <v>24542.448979591838</v>
      </c>
      <c r="H11" s="6">
        <v>416</v>
      </c>
      <c r="I11" s="17">
        <v>36600</v>
      </c>
      <c r="J11" s="17">
        <v>5954</v>
      </c>
      <c r="K11" s="17">
        <v>23700</v>
      </c>
    </row>
    <row r="12" spans="1:11" ht="12.75">
      <c r="A12" s="6">
        <v>1987</v>
      </c>
      <c r="B12" s="17">
        <f t="shared" si="0"/>
        <v>3460</v>
      </c>
      <c r="C12" s="17">
        <f t="shared" si="1"/>
        <v>60179.826589595374</v>
      </c>
      <c r="D12" s="17">
        <v>2426</v>
      </c>
      <c r="E12" s="17">
        <v>77400</v>
      </c>
      <c r="F12" s="17">
        <f t="shared" si="2"/>
        <v>1034</v>
      </c>
      <c r="G12" s="17">
        <f t="shared" si="3"/>
        <v>19777.36943907157</v>
      </c>
      <c r="H12" s="6">
        <v>34</v>
      </c>
      <c r="I12" s="17">
        <v>39700</v>
      </c>
      <c r="J12" s="17">
        <v>1000</v>
      </c>
      <c r="K12" s="17">
        <v>19100</v>
      </c>
    </row>
    <row r="13" spans="1:11" ht="12.75">
      <c r="A13" s="6">
        <v>1988</v>
      </c>
      <c r="B13" s="17">
        <f t="shared" si="0"/>
        <v>2377</v>
      </c>
      <c r="C13" s="17">
        <f t="shared" si="1"/>
        <v>89241.1022297013</v>
      </c>
      <c r="D13" s="17">
        <v>2050</v>
      </c>
      <c r="E13" s="17">
        <v>92900</v>
      </c>
      <c r="F13" s="17">
        <f t="shared" si="2"/>
        <v>327</v>
      </c>
      <c r="G13" s="17">
        <f t="shared" si="3"/>
        <v>66303.05810397553</v>
      </c>
      <c r="H13" s="6">
        <v>22</v>
      </c>
      <c r="I13" s="17">
        <v>30300</v>
      </c>
      <c r="J13" s="6">
        <v>305</v>
      </c>
      <c r="K13" s="17">
        <v>68900</v>
      </c>
    </row>
    <row r="14" spans="1:11" ht="12.75">
      <c r="A14" s="6">
        <v>1989</v>
      </c>
      <c r="B14" s="17">
        <f t="shared" si="0"/>
        <v>1932</v>
      </c>
      <c r="C14" s="17">
        <f t="shared" si="1"/>
        <v>110375.25879917185</v>
      </c>
      <c r="D14" s="17">
        <v>1910</v>
      </c>
      <c r="E14" s="17">
        <v>110900</v>
      </c>
      <c r="F14" s="17">
        <f t="shared" si="2"/>
        <v>22</v>
      </c>
      <c r="G14" s="17">
        <f t="shared" si="3"/>
        <v>64818.181818181816</v>
      </c>
      <c r="H14" s="6">
        <v>14</v>
      </c>
      <c r="I14" s="17">
        <v>59000</v>
      </c>
      <c r="J14" s="6">
        <v>8</v>
      </c>
      <c r="K14" s="17">
        <v>75000</v>
      </c>
    </row>
    <row r="15" spans="1:9" ht="12.75">
      <c r="A15" s="6">
        <v>1990</v>
      </c>
      <c r="B15" s="17">
        <f t="shared" si="0"/>
        <v>1962</v>
      </c>
      <c r="C15" s="17">
        <f t="shared" si="1"/>
        <v>116182.874617737</v>
      </c>
      <c r="D15" s="17">
        <v>1916</v>
      </c>
      <c r="E15" s="17">
        <v>118300</v>
      </c>
      <c r="F15" s="17">
        <f t="shared" si="2"/>
        <v>46</v>
      </c>
      <c r="G15" s="17">
        <f t="shared" si="3"/>
        <v>28000</v>
      </c>
      <c r="H15" s="6">
        <v>46</v>
      </c>
      <c r="I15" s="17">
        <v>28000</v>
      </c>
    </row>
    <row r="16" spans="1:11" ht="12.75">
      <c r="A16" s="6">
        <v>1991</v>
      </c>
      <c r="B16" s="17">
        <f t="shared" si="0"/>
        <v>3222</v>
      </c>
      <c r="C16" s="17">
        <f t="shared" si="1"/>
        <v>100580.4469273743</v>
      </c>
      <c r="D16" s="17">
        <v>2994</v>
      </c>
      <c r="E16" s="17">
        <v>105900</v>
      </c>
      <c r="F16" s="17">
        <f t="shared" si="2"/>
        <v>228</v>
      </c>
      <c r="G16" s="17">
        <f t="shared" si="3"/>
        <v>30726.315789473683</v>
      </c>
      <c r="H16" s="6">
        <v>8</v>
      </c>
      <c r="I16" s="17">
        <v>34200</v>
      </c>
      <c r="J16" s="6">
        <v>220</v>
      </c>
      <c r="K16" s="17">
        <v>30600</v>
      </c>
    </row>
    <row r="17" spans="1:11" ht="12.75">
      <c r="A17" s="6">
        <v>1992</v>
      </c>
      <c r="B17" s="17">
        <f t="shared" si="0"/>
        <v>5671</v>
      </c>
      <c r="C17" s="17">
        <f t="shared" si="1"/>
        <v>84302.5568682772</v>
      </c>
      <c r="D17" s="17">
        <v>4641</v>
      </c>
      <c r="E17" s="17">
        <v>98600</v>
      </c>
      <c r="F17" s="17">
        <f t="shared" si="2"/>
        <v>1030</v>
      </c>
      <c r="G17" s="17">
        <f t="shared" si="3"/>
        <v>19880.776699029127</v>
      </c>
      <c r="H17" s="6">
        <v>34</v>
      </c>
      <c r="I17" s="17">
        <v>57400</v>
      </c>
      <c r="J17" s="6">
        <v>996</v>
      </c>
      <c r="K17" s="17">
        <v>18600</v>
      </c>
    </row>
    <row r="18" spans="1:11" ht="12.75">
      <c r="A18" s="6">
        <v>1993</v>
      </c>
      <c r="B18" s="17">
        <f t="shared" si="0"/>
        <v>8543</v>
      </c>
      <c r="C18" s="17">
        <f t="shared" si="1"/>
        <v>87680.76788013578</v>
      </c>
      <c r="D18" s="17">
        <v>6369</v>
      </c>
      <c r="E18" s="17">
        <v>108200</v>
      </c>
      <c r="F18" s="17">
        <f t="shared" si="2"/>
        <v>2174</v>
      </c>
      <c r="G18" s="17">
        <f t="shared" si="3"/>
        <v>27567.157313707452</v>
      </c>
      <c r="H18" s="6">
        <v>90</v>
      </c>
      <c r="I18" s="17">
        <v>40700</v>
      </c>
      <c r="J18" s="17">
        <v>2084</v>
      </c>
      <c r="K18" s="17">
        <v>27000</v>
      </c>
    </row>
    <row r="19" spans="1:11" ht="12.75">
      <c r="A19" s="6">
        <v>1994</v>
      </c>
      <c r="B19" s="17">
        <f t="shared" si="0"/>
        <v>10768</v>
      </c>
      <c r="C19" s="17">
        <f t="shared" si="1"/>
        <v>76135.73551263001</v>
      </c>
      <c r="D19" s="17">
        <v>6250</v>
      </c>
      <c r="E19" s="17">
        <v>106200</v>
      </c>
      <c r="F19" s="17">
        <f t="shared" si="2"/>
        <v>4518</v>
      </c>
      <c r="G19" s="17">
        <f t="shared" si="3"/>
        <v>34546.17087206728</v>
      </c>
      <c r="H19" s="6">
        <v>115</v>
      </c>
      <c r="I19" s="17">
        <v>47800</v>
      </c>
      <c r="J19" s="17">
        <v>4403</v>
      </c>
      <c r="K19" s="17">
        <v>34200</v>
      </c>
    </row>
    <row r="20" spans="1:11" ht="12.75">
      <c r="A20" s="6">
        <v>1995</v>
      </c>
      <c r="B20" s="17">
        <f t="shared" si="0"/>
        <v>13765</v>
      </c>
      <c r="C20" s="17">
        <f t="shared" si="1"/>
        <v>73069.45150744643</v>
      </c>
      <c r="D20" s="17">
        <v>7435</v>
      </c>
      <c r="E20" s="17">
        <v>103500</v>
      </c>
      <c r="F20" s="17">
        <f t="shared" si="2"/>
        <v>6330</v>
      </c>
      <c r="G20" s="17">
        <f t="shared" si="3"/>
        <v>37326.77725118483</v>
      </c>
      <c r="H20" s="6">
        <v>197</v>
      </c>
      <c r="I20" s="17">
        <v>47500</v>
      </c>
      <c r="J20" s="17">
        <v>6133</v>
      </c>
      <c r="K20" s="17">
        <v>37000</v>
      </c>
    </row>
    <row r="21" spans="1:11" ht="12.75">
      <c r="A21" s="6">
        <v>1996</v>
      </c>
      <c r="B21" s="17">
        <f t="shared" si="0"/>
        <v>17077</v>
      </c>
      <c r="C21" s="17">
        <f t="shared" si="1"/>
        <v>76682.13386426188</v>
      </c>
      <c r="D21" s="17">
        <v>10095</v>
      </c>
      <c r="E21" s="17">
        <v>104000</v>
      </c>
      <c r="F21" s="17">
        <f t="shared" si="2"/>
        <v>6982</v>
      </c>
      <c r="G21" s="17">
        <f t="shared" si="3"/>
        <v>37184.3024921226</v>
      </c>
      <c r="H21" s="6">
        <v>498</v>
      </c>
      <c r="I21" s="17">
        <v>50000</v>
      </c>
      <c r="J21" s="17">
        <v>6484</v>
      </c>
      <c r="K21" s="17">
        <v>36200</v>
      </c>
    </row>
    <row r="22" spans="1:11" ht="12.75">
      <c r="A22" s="6">
        <v>1997</v>
      </c>
      <c r="B22" s="17">
        <f t="shared" si="0"/>
        <v>13617</v>
      </c>
      <c r="C22" s="17">
        <f t="shared" si="1"/>
        <v>80780.30403172506</v>
      </c>
      <c r="D22" s="17">
        <v>8456</v>
      </c>
      <c r="E22" s="17">
        <v>104400</v>
      </c>
      <c r="F22" s="17">
        <f t="shared" si="2"/>
        <v>5161</v>
      </c>
      <c r="G22" s="17">
        <f t="shared" si="3"/>
        <v>42080.79829490409</v>
      </c>
      <c r="H22" s="6">
        <v>441</v>
      </c>
      <c r="I22" s="17">
        <v>59000</v>
      </c>
      <c r="J22" s="17">
        <v>4720</v>
      </c>
      <c r="K22" s="17">
        <v>40500</v>
      </c>
    </row>
    <row r="23" spans="1:11" ht="12.75">
      <c r="A23" s="6">
        <v>1998</v>
      </c>
      <c r="B23" s="17">
        <f t="shared" si="0"/>
        <v>16423</v>
      </c>
      <c r="C23" s="17">
        <f t="shared" si="1"/>
        <v>81772.5872252329</v>
      </c>
      <c r="D23" s="17">
        <v>10805</v>
      </c>
      <c r="E23" s="17">
        <v>105400</v>
      </c>
      <c r="F23" s="17">
        <f t="shared" si="2"/>
        <v>5618</v>
      </c>
      <c r="G23" s="17">
        <f t="shared" si="3"/>
        <v>36330.40227839089</v>
      </c>
      <c r="H23" s="6">
        <v>490</v>
      </c>
      <c r="I23" s="17">
        <v>51300</v>
      </c>
      <c r="J23" s="17">
        <v>5128</v>
      </c>
      <c r="K23" s="17">
        <v>34900</v>
      </c>
    </row>
    <row r="24" spans="1:11" ht="12.75">
      <c r="A24" s="6">
        <v>1999</v>
      </c>
      <c r="B24" s="17">
        <f t="shared" si="0"/>
        <v>19897</v>
      </c>
      <c r="C24" s="17">
        <f t="shared" si="1"/>
        <v>87505.4480574961</v>
      </c>
      <c r="D24" s="17">
        <v>11704</v>
      </c>
      <c r="E24" s="17">
        <v>119500</v>
      </c>
      <c r="F24" s="17">
        <f t="shared" si="2"/>
        <v>8193</v>
      </c>
      <c r="G24" s="17">
        <f t="shared" si="3"/>
        <v>41800.06102770658</v>
      </c>
      <c r="H24" s="6">
        <v>344</v>
      </c>
      <c r="I24" s="17">
        <v>66900</v>
      </c>
      <c r="J24" s="17">
        <v>7849</v>
      </c>
      <c r="K24" s="17">
        <v>40700</v>
      </c>
    </row>
    <row r="25" spans="1:11" ht="12.75">
      <c r="A25" s="6">
        <v>2000</v>
      </c>
      <c r="B25" s="17">
        <f t="shared" si="0"/>
        <v>21889</v>
      </c>
      <c r="C25" s="17">
        <f t="shared" si="1"/>
        <v>93124.37754123076</v>
      </c>
      <c r="D25" s="17">
        <v>13045</v>
      </c>
      <c r="E25" s="17">
        <v>127500</v>
      </c>
      <c r="F25" s="17">
        <f t="shared" si="2"/>
        <v>8844</v>
      </c>
      <c r="G25" s="17">
        <f t="shared" si="3"/>
        <v>42419.94572591587</v>
      </c>
      <c r="H25" s="6">
        <v>780</v>
      </c>
      <c r="I25" s="17">
        <v>57100</v>
      </c>
      <c r="J25" s="17">
        <v>8064</v>
      </c>
      <c r="K25" s="17">
        <v>41000</v>
      </c>
    </row>
    <row r="26" spans="1:11" ht="12.75">
      <c r="A26" s="6">
        <v>2001</v>
      </c>
      <c r="B26" s="17">
        <f t="shared" si="0"/>
        <v>17814</v>
      </c>
      <c r="C26" s="17">
        <f t="shared" si="1"/>
        <v>82869.2545189177</v>
      </c>
      <c r="D26" s="17">
        <v>9115</v>
      </c>
      <c r="E26" s="17">
        <v>126300</v>
      </c>
      <c r="F26" s="17">
        <f t="shared" si="2"/>
        <v>8699</v>
      </c>
      <c r="G26" s="17">
        <f t="shared" si="3"/>
        <v>37361.58179101046</v>
      </c>
      <c r="H26" s="6">
        <v>354</v>
      </c>
      <c r="I26" s="17">
        <v>50600</v>
      </c>
      <c r="J26" s="17">
        <v>8345</v>
      </c>
      <c r="K26" s="17">
        <v>36800</v>
      </c>
    </row>
    <row r="27" spans="1:11" ht="12.75">
      <c r="A27" s="6">
        <v>2002</v>
      </c>
      <c r="B27" s="17">
        <f t="shared" si="0"/>
        <v>17232</v>
      </c>
      <c r="C27" s="17">
        <f t="shared" si="1"/>
        <v>99398.08495821727</v>
      </c>
      <c r="D27" s="17">
        <v>11072</v>
      </c>
      <c r="E27" s="17">
        <v>132400</v>
      </c>
      <c r="F27" s="17">
        <f t="shared" si="2"/>
        <v>6160</v>
      </c>
      <c r="G27" s="17">
        <f t="shared" si="3"/>
        <v>40080.357142857145</v>
      </c>
      <c r="H27" s="6">
        <v>590</v>
      </c>
      <c r="I27" s="17">
        <v>55000</v>
      </c>
      <c r="J27" s="17">
        <v>5570</v>
      </c>
      <c r="K27" s="17">
        <v>38500</v>
      </c>
    </row>
    <row r="28" spans="1:11" ht="12.75">
      <c r="A28" s="6">
        <v>2003</v>
      </c>
      <c r="B28" s="17">
        <f t="shared" si="0"/>
        <v>15330</v>
      </c>
      <c r="C28" s="17">
        <f t="shared" si="1"/>
        <v>104998.42791911284</v>
      </c>
      <c r="D28" s="17">
        <v>12116</v>
      </c>
      <c r="E28" s="17">
        <v>118400</v>
      </c>
      <c r="F28" s="17">
        <f t="shared" si="2"/>
        <v>3214</v>
      </c>
      <c r="G28" s="17">
        <f t="shared" si="3"/>
        <v>54477.75357809583</v>
      </c>
      <c r="H28" s="6">
        <v>715</v>
      </c>
      <c r="I28" s="17">
        <v>54400</v>
      </c>
      <c r="J28" s="17">
        <v>2499</v>
      </c>
      <c r="K28" s="17">
        <v>54500</v>
      </c>
    </row>
    <row r="29" spans="1:11" ht="12.75">
      <c r="A29" s="6">
        <v>2004</v>
      </c>
      <c r="B29" s="17">
        <f t="shared" si="0"/>
        <v>18015</v>
      </c>
      <c r="C29" s="17">
        <f t="shared" si="1"/>
        <v>113281.07688037747</v>
      </c>
      <c r="D29" s="17">
        <v>14309</v>
      </c>
      <c r="E29" s="17">
        <v>127600</v>
      </c>
      <c r="F29" s="17">
        <f t="shared" si="2"/>
        <v>3706</v>
      </c>
      <c r="G29" s="17">
        <f t="shared" si="3"/>
        <v>57995.19697787372</v>
      </c>
      <c r="H29" s="6">
        <v>600</v>
      </c>
      <c r="I29" s="17">
        <v>64700</v>
      </c>
      <c r="J29" s="17">
        <v>3106</v>
      </c>
      <c r="K29" s="17">
        <v>56700</v>
      </c>
    </row>
    <row r="30" spans="1:11" ht="12.75">
      <c r="A30" s="6">
        <v>2005</v>
      </c>
      <c r="B30" s="17">
        <f t="shared" si="0"/>
        <v>23241</v>
      </c>
      <c r="C30" s="17">
        <f t="shared" si="1"/>
        <v>120907.84819930296</v>
      </c>
      <c r="D30" s="17">
        <v>17346</v>
      </c>
      <c r="E30" s="17">
        <v>142700</v>
      </c>
      <c r="F30" s="17">
        <f t="shared" si="2"/>
        <v>5895</v>
      </c>
      <c r="G30" s="17">
        <f t="shared" si="3"/>
        <v>56784.580152671755</v>
      </c>
      <c r="H30" s="6">
        <v>634</v>
      </c>
      <c r="I30" s="17">
        <v>85700</v>
      </c>
      <c r="J30" s="17">
        <v>5261</v>
      </c>
      <c r="K30" s="17">
        <v>53300</v>
      </c>
    </row>
    <row r="31" spans="1:11" ht="12.75">
      <c r="A31" s="6">
        <v>2006</v>
      </c>
      <c r="B31" s="17">
        <f t="shared" si="0"/>
        <v>26096</v>
      </c>
      <c r="C31" s="17">
        <f t="shared" si="1"/>
        <v>120681.05456774984</v>
      </c>
      <c r="D31" s="17">
        <v>17615</v>
      </c>
      <c r="E31" s="17">
        <v>144900</v>
      </c>
      <c r="F31" s="17">
        <f t="shared" si="2"/>
        <v>8481</v>
      </c>
      <c r="G31" s="17">
        <f t="shared" si="3"/>
        <v>70378.41056479189</v>
      </c>
      <c r="H31" s="17">
        <v>1082</v>
      </c>
      <c r="I31" s="17">
        <v>96900</v>
      </c>
      <c r="J31" s="17">
        <v>7399</v>
      </c>
      <c r="K31" s="17">
        <v>66500</v>
      </c>
    </row>
    <row r="32" spans="1:11" ht="12.75">
      <c r="A32" s="6">
        <v>2007</v>
      </c>
      <c r="B32" s="17">
        <f t="shared" si="0"/>
        <v>19903</v>
      </c>
      <c r="C32" s="17">
        <f t="shared" si="1"/>
        <v>142674.9485002261</v>
      </c>
      <c r="D32" s="17">
        <v>12120</v>
      </c>
      <c r="E32" s="17">
        <v>170600</v>
      </c>
      <c r="F32" s="17">
        <f t="shared" si="2"/>
        <v>7783</v>
      </c>
      <c r="G32" s="17">
        <f t="shared" si="3"/>
        <v>99188.9374277271</v>
      </c>
      <c r="H32" s="6">
        <v>881</v>
      </c>
      <c r="I32" s="17">
        <v>80300</v>
      </c>
      <c r="J32" s="17">
        <v>6902</v>
      </c>
      <c r="K32" s="17">
        <v>101600</v>
      </c>
    </row>
    <row r="33" spans="1:11" ht="12.75">
      <c r="A33" s="6">
        <v>2008</v>
      </c>
      <c r="B33" s="17">
        <f t="shared" si="0"/>
        <v>11792</v>
      </c>
      <c r="C33" s="17">
        <f t="shared" si="1"/>
        <v>156498.77883310718</v>
      </c>
      <c r="D33" s="17">
        <v>7710</v>
      </c>
      <c r="E33" s="17">
        <v>174000</v>
      </c>
      <c r="F33" s="17">
        <f t="shared" si="2"/>
        <v>4082</v>
      </c>
      <c r="G33" s="17">
        <f t="shared" si="3"/>
        <v>123442.82214600686</v>
      </c>
      <c r="H33" s="6">
        <v>270</v>
      </c>
      <c r="I33" s="17">
        <v>118400</v>
      </c>
      <c r="J33" s="17">
        <v>3812</v>
      </c>
      <c r="K33" s="17">
        <v>123800</v>
      </c>
    </row>
    <row r="34" spans="1:11" ht="12.75">
      <c r="A34" s="6">
        <v>2009</v>
      </c>
      <c r="B34" s="17">
        <f t="shared" si="0"/>
        <v>8758</v>
      </c>
      <c r="C34" s="17">
        <f t="shared" si="1"/>
        <v>143180.7490294588</v>
      </c>
      <c r="D34" s="17">
        <v>6678</v>
      </c>
      <c r="E34" s="17">
        <v>161400</v>
      </c>
      <c r="F34" s="17">
        <f t="shared" si="2"/>
        <v>2080</v>
      </c>
      <c r="G34" s="17">
        <f t="shared" si="3"/>
        <v>84686.44230769231</v>
      </c>
      <c r="H34" s="6">
        <v>31</v>
      </c>
      <c r="I34" s="17">
        <v>90400</v>
      </c>
      <c r="J34" s="17">
        <v>2049</v>
      </c>
      <c r="K34" s="17">
        <v>84600</v>
      </c>
    </row>
    <row r="35" spans="1:11" ht="12.75">
      <c r="A35" s="6">
        <v>2010</v>
      </c>
      <c r="B35" s="17">
        <f t="shared" si="0"/>
        <v>8786</v>
      </c>
      <c r="C35" s="17">
        <f t="shared" si="1"/>
        <v>146295.99362622353</v>
      </c>
      <c r="D35" s="17">
        <v>6200</v>
      </c>
      <c r="E35" s="17">
        <v>172500</v>
      </c>
      <c r="F35" s="17">
        <f t="shared" si="2"/>
        <v>2586</v>
      </c>
      <c r="G35" s="17">
        <f t="shared" si="3"/>
        <v>83471.22969837587</v>
      </c>
      <c r="H35" s="6">
        <v>296</v>
      </c>
      <c r="I35" s="17">
        <v>111100</v>
      </c>
      <c r="J35" s="17">
        <v>2290</v>
      </c>
      <c r="K35" s="17">
        <v>79900</v>
      </c>
    </row>
    <row r="36" spans="1:11" ht="12.75">
      <c r="A36" s="6">
        <v>2011</v>
      </c>
      <c r="B36" s="17">
        <f t="shared" si="0"/>
        <v>10239</v>
      </c>
      <c r="C36" s="17">
        <f t="shared" si="1"/>
        <v>133588.8661002051</v>
      </c>
      <c r="D36" s="17">
        <v>6231</v>
      </c>
      <c r="E36" s="17">
        <v>179300</v>
      </c>
      <c r="F36" s="17">
        <f t="shared" si="2"/>
        <v>4008</v>
      </c>
      <c r="G36" s="17">
        <f t="shared" si="3"/>
        <v>62524.476047904194</v>
      </c>
      <c r="H36" s="6">
        <v>81</v>
      </c>
      <c r="I36" s="17">
        <v>92800</v>
      </c>
      <c r="J36" s="17">
        <v>3927</v>
      </c>
      <c r="K36" s="17">
        <v>61900</v>
      </c>
    </row>
    <row r="37" spans="1:11" ht="12.75">
      <c r="A37" s="6">
        <v>2012</v>
      </c>
      <c r="B37" s="17">
        <f t="shared" si="0"/>
        <v>19595</v>
      </c>
      <c r="C37" s="17">
        <f t="shared" si="1"/>
        <v>119772.96249043124</v>
      </c>
      <c r="D37" s="17">
        <v>8261</v>
      </c>
      <c r="E37" s="17">
        <v>179800</v>
      </c>
      <c r="F37" s="17">
        <f t="shared" si="2"/>
        <v>11334</v>
      </c>
      <c r="G37" s="17">
        <f t="shared" si="3"/>
        <v>76021.12228692429</v>
      </c>
      <c r="H37" s="6">
        <v>114</v>
      </c>
      <c r="I37" s="17">
        <v>78100</v>
      </c>
      <c r="J37" s="17">
        <v>11220</v>
      </c>
      <c r="K37" s="17">
        <v>76000</v>
      </c>
    </row>
    <row r="38" spans="1:11" ht="12.75">
      <c r="A38" s="6">
        <v>2013</v>
      </c>
      <c r="B38" s="17">
        <f t="shared" si="0"/>
        <v>20865</v>
      </c>
      <c r="C38" s="17">
        <f t="shared" si="1"/>
        <v>135619.1804457225</v>
      </c>
      <c r="D38" s="17">
        <v>8954</v>
      </c>
      <c r="E38" s="17">
        <v>206900</v>
      </c>
      <c r="F38" s="17">
        <f t="shared" si="2"/>
        <v>11911</v>
      </c>
      <c r="G38" s="17">
        <f t="shared" si="3"/>
        <v>82034.38838048863</v>
      </c>
      <c r="H38" s="17">
        <v>402</v>
      </c>
      <c r="I38" s="17">
        <v>123100</v>
      </c>
      <c r="J38" s="17">
        <v>11509</v>
      </c>
      <c r="K38" s="17">
        <v>80600</v>
      </c>
    </row>
    <row r="39" spans="1:11" ht="12.75">
      <c r="A39" s="6">
        <v>2014</v>
      </c>
      <c r="B39" s="17">
        <f t="shared" si="0"/>
        <v>20276</v>
      </c>
      <c r="C39" s="17">
        <f>((D39*E39)+(F39*G39))/B39</f>
        <v>163007.9305582955</v>
      </c>
      <c r="D39" s="17">
        <v>11842</v>
      </c>
      <c r="E39" s="17">
        <v>223000</v>
      </c>
      <c r="F39" s="17">
        <f t="shared" si="2"/>
        <v>8434</v>
      </c>
      <c r="G39" s="17">
        <f>((H39*I39)+(J39*K39))/F39</f>
        <v>78774.34194925302</v>
      </c>
      <c r="H39" s="17">
        <v>444</v>
      </c>
      <c r="I39" s="17">
        <v>128700</v>
      </c>
      <c r="J39" s="17">
        <v>7990</v>
      </c>
      <c r="K39" s="17">
        <v>76000</v>
      </c>
    </row>
    <row r="40" spans="1:11" ht="12.75">
      <c r="A40" s="6">
        <v>2015</v>
      </c>
      <c r="B40" s="17">
        <f>SUM(B297:B308)</f>
        <v>22119</v>
      </c>
      <c r="C40" s="17">
        <f>SUM(M297:O308)/B40</f>
        <v>164363.31208463313</v>
      </c>
      <c r="D40" s="17">
        <f>SUM(D297:D308)</f>
        <v>11574</v>
      </c>
      <c r="E40" s="17">
        <f>SUM(M297:M308)/D40</f>
        <v>229720.26956972523</v>
      </c>
      <c r="F40" s="17">
        <f>SUM(F297:F308)</f>
        <v>10545</v>
      </c>
      <c r="G40" s="17">
        <f>SUM(N297:O308)/F40</f>
        <v>92628.70554765292</v>
      </c>
      <c r="H40" s="17">
        <f>SUM(H297:H308)</f>
        <v>498</v>
      </c>
      <c r="I40" s="17">
        <f>SUM(N297:N308)/H40</f>
        <v>129579.718875502</v>
      </c>
      <c r="J40" s="17">
        <f>SUM(J297:J308)</f>
        <v>10047</v>
      </c>
      <c r="K40" s="17">
        <f>SUM(O297:O308)/J40</f>
        <v>90797.15337911814</v>
      </c>
    </row>
    <row r="41" spans="2:11" ht="12.75">
      <c r="B41" s="17"/>
      <c r="C41" s="17"/>
      <c r="D41" s="17"/>
      <c r="E41" s="17"/>
      <c r="F41" s="17"/>
      <c r="G41" s="17"/>
      <c r="H41" s="17"/>
      <c r="I41" s="17"/>
      <c r="J41" s="17"/>
      <c r="K41" s="17"/>
    </row>
    <row r="42" spans="1:11" ht="12.75">
      <c r="A42" s="10" t="s">
        <v>284</v>
      </c>
      <c r="B42" s="17">
        <f>D42+F42</f>
        <v>5187</v>
      </c>
      <c r="C42" s="17">
        <f>((D42*E42)+(F42*G42))/B42</f>
        <v>161347.00212068635</v>
      </c>
      <c r="D42" s="17">
        <f>SUM(D297:D299)</f>
        <v>2975</v>
      </c>
      <c r="E42" s="17">
        <f>(SUM(M297:M299))/D42</f>
        <v>229491.8655462185</v>
      </c>
      <c r="F42" s="17">
        <f>H42+J42</f>
        <v>2212</v>
      </c>
      <c r="G42" s="17">
        <f>((H42*(I42)+(J42*K42)))/F42</f>
        <v>69696.47377938517</v>
      </c>
      <c r="H42" s="17">
        <f>SUM(H297:H299)</f>
        <v>86</v>
      </c>
      <c r="I42" s="17">
        <f>(SUM(N297:N299))/H42</f>
        <v>129448.83720930232</v>
      </c>
      <c r="J42" s="17">
        <f>SUM(J297:J299)</f>
        <v>2126</v>
      </c>
      <c r="K42" s="17">
        <f>(SUM(O297:O299))/J42</f>
        <v>67279.3979303857</v>
      </c>
    </row>
    <row r="43" spans="1:11" ht="12.75">
      <c r="A43" s="10" t="s">
        <v>305</v>
      </c>
      <c r="B43" s="17">
        <f>D43+F43</f>
        <v>5351</v>
      </c>
      <c r="C43" s="17">
        <f>((D43*E43)+(F43*G43))/B43</f>
        <v>171253.65352270604</v>
      </c>
      <c r="D43" s="17">
        <f>SUM(D309:D311)</f>
        <v>3242</v>
      </c>
      <c r="E43" s="17">
        <f>(SUM(M309:M311))/D43</f>
        <v>230194.8797038865</v>
      </c>
      <c r="F43" s="17">
        <f>H43+J43</f>
        <v>2109</v>
      </c>
      <c r="G43" s="17">
        <f>((H43*(I43)+(J43*K43)))/F43</f>
        <v>80647.9374110953</v>
      </c>
      <c r="H43" s="17">
        <f>SUM(H309:H311)</f>
        <v>174</v>
      </c>
      <c r="I43" s="17">
        <f>(SUM(N309:N311))/H43</f>
        <v>88700.57471264368</v>
      </c>
      <c r="J43" s="17">
        <f>SUM(J309:J311)</f>
        <v>1935</v>
      </c>
      <c r="K43" s="17">
        <f>(SUM(O309:O311))/J43</f>
        <v>79923.82428940569</v>
      </c>
    </row>
    <row r="44" spans="1:7" ht="12.75">
      <c r="A44" s="10"/>
      <c r="B44" s="17"/>
      <c r="C44" s="17"/>
      <c r="F44" s="17"/>
      <c r="G44" s="17"/>
    </row>
    <row r="45" spans="1:12" ht="12.75">
      <c r="A45" s="6" t="s">
        <v>215</v>
      </c>
      <c r="B45" s="17">
        <f aca="true" t="shared" si="4" ref="B45:B78">+D45+H45+J45</f>
        <v>598</v>
      </c>
      <c r="C45" s="17">
        <f t="shared" si="1"/>
        <v>111313.71237458194</v>
      </c>
      <c r="D45" s="6">
        <v>562</v>
      </c>
      <c r="E45" s="17">
        <v>115600</v>
      </c>
      <c r="F45" s="17">
        <f>+H45+J45</f>
        <v>36</v>
      </c>
      <c r="G45" s="17">
        <f>((+H45*I45)+(J45*K45))/F45</f>
        <v>44400</v>
      </c>
      <c r="H45" s="6">
        <v>36</v>
      </c>
      <c r="I45" s="17">
        <v>44400</v>
      </c>
      <c r="J45" s="6">
        <v>0</v>
      </c>
      <c r="K45" s="6">
        <v>0</v>
      </c>
      <c r="L45" s="3"/>
    </row>
    <row r="46" spans="1:12" ht="12.75">
      <c r="A46" s="6" t="s">
        <v>204</v>
      </c>
      <c r="B46" s="17">
        <f t="shared" si="4"/>
        <v>437</v>
      </c>
      <c r="C46" s="17">
        <f t="shared" si="1"/>
        <v>111608.69565217392</v>
      </c>
      <c r="D46" s="6">
        <v>433</v>
      </c>
      <c r="E46" s="17">
        <v>112200</v>
      </c>
      <c r="F46" s="17">
        <f aca="true" t="shared" si="5" ref="F46:F109">+H46+J46</f>
        <v>4</v>
      </c>
      <c r="G46" s="17">
        <f aca="true" t="shared" si="6" ref="G46:G109">((+H46*I46)+(J46*K46))/F46</f>
        <v>47600</v>
      </c>
      <c r="H46" s="6">
        <v>4</v>
      </c>
      <c r="I46" s="17">
        <v>47600</v>
      </c>
      <c r="J46" s="6">
        <v>0</v>
      </c>
      <c r="K46" s="6">
        <v>0</v>
      </c>
      <c r="L46" s="3"/>
    </row>
    <row r="47" spans="1:12" ht="12.75">
      <c r="A47" s="6" t="s">
        <v>205</v>
      </c>
      <c r="B47" s="17">
        <f t="shared" si="4"/>
        <v>1379</v>
      </c>
      <c r="C47" s="17">
        <f t="shared" si="1"/>
        <v>72719.14430746918</v>
      </c>
      <c r="D47" s="6">
        <v>665</v>
      </c>
      <c r="E47" s="17">
        <v>115300</v>
      </c>
      <c r="F47" s="17">
        <f t="shared" si="5"/>
        <v>714</v>
      </c>
      <c r="G47" s="17">
        <f t="shared" si="6"/>
        <v>33060.50420168067</v>
      </c>
      <c r="H47" s="6">
        <v>6</v>
      </c>
      <c r="I47" s="17">
        <v>40200</v>
      </c>
      <c r="J47" s="6">
        <v>708</v>
      </c>
      <c r="K47" s="17">
        <v>33000</v>
      </c>
      <c r="L47" s="3"/>
    </row>
    <row r="48" spans="1:12" ht="12.75">
      <c r="A48" s="6" t="s">
        <v>206</v>
      </c>
      <c r="B48" s="17">
        <f t="shared" si="4"/>
        <v>1535</v>
      </c>
      <c r="C48" s="17">
        <f t="shared" si="1"/>
        <v>65545.34201954397</v>
      </c>
      <c r="D48" s="6">
        <v>692</v>
      </c>
      <c r="E48" s="17">
        <v>109600</v>
      </c>
      <c r="F48" s="17">
        <f t="shared" si="5"/>
        <v>843</v>
      </c>
      <c r="G48" s="17">
        <f t="shared" si="6"/>
        <v>29381.85053380783</v>
      </c>
      <c r="H48" s="6">
        <v>8</v>
      </c>
      <c r="I48" s="17">
        <v>58800</v>
      </c>
      <c r="J48" s="6">
        <v>835</v>
      </c>
      <c r="K48" s="17">
        <v>29100</v>
      </c>
      <c r="L48" s="3"/>
    </row>
    <row r="49" spans="1:12" ht="12.75">
      <c r="A49" s="6" t="s">
        <v>207</v>
      </c>
      <c r="B49" s="17">
        <f t="shared" si="4"/>
        <v>581</v>
      </c>
      <c r="C49" s="17">
        <f t="shared" si="1"/>
        <v>104300</v>
      </c>
      <c r="D49" s="6">
        <v>581</v>
      </c>
      <c r="E49" s="17">
        <v>104300</v>
      </c>
      <c r="F49" s="17"/>
      <c r="G49" s="17"/>
      <c r="H49" s="6">
        <v>0</v>
      </c>
      <c r="I49" s="6">
        <v>0</v>
      </c>
      <c r="J49" s="6">
        <v>0</v>
      </c>
      <c r="K49" s="6">
        <v>0</v>
      </c>
      <c r="L49" s="3"/>
    </row>
    <row r="50" spans="1:12" ht="12.75">
      <c r="A50" s="6" t="s">
        <v>208</v>
      </c>
      <c r="B50" s="17">
        <f t="shared" si="4"/>
        <v>1268</v>
      </c>
      <c r="C50" s="17">
        <f t="shared" si="1"/>
        <v>65074.68454258675</v>
      </c>
      <c r="D50" s="6">
        <v>547</v>
      </c>
      <c r="E50" s="17">
        <v>102000</v>
      </c>
      <c r="F50" s="17">
        <f t="shared" si="5"/>
        <v>721</v>
      </c>
      <c r="G50" s="17">
        <f t="shared" si="6"/>
        <v>37060.61026352288</v>
      </c>
      <c r="H50" s="6">
        <v>20</v>
      </c>
      <c r="I50" s="17">
        <v>49700</v>
      </c>
      <c r="J50" s="6">
        <v>701</v>
      </c>
      <c r="K50" s="17">
        <v>36700</v>
      </c>
      <c r="L50" s="3"/>
    </row>
    <row r="51" spans="1:12" ht="12.75">
      <c r="A51" s="6" t="s">
        <v>209</v>
      </c>
      <c r="B51" s="17">
        <f t="shared" si="4"/>
        <v>784</v>
      </c>
      <c r="C51" s="17">
        <f t="shared" si="1"/>
        <v>76657.14285714286</v>
      </c>
      <c r="D51" s="6">
        <v>544</v>
      </c>
      <c r="E51" s="17">
        <v>98300</v>
      </c>
      <c r="F51" s="17">
        <f t="shared" si="5"/>
        <v>240</v>
      </c>
      <c r="G51" s="17">
        <f t="shared" si="6"/>
        <v>27600</v>
      </c>
      <c r="H51" s="6">
        <v>0</v>
      </c>
      <c r="I51" s="6">
        <v>0</v>
      </c>
      <c r="J51" s="6">
        <v>240</v>
      </c>
      <c r="K51" s="17">
        <v>27600</v>
      </c>
      <c r="L51" s="3"/>
    </row>
    <row r="52" spans="1:12" ht="12.75">
      <c r="A52" s="6" t="s">
        <v>210</v>
      </c>
      <c r="B52" s="17">
        <f t="shared" si="4"/>
        <v>898</v>
      </c>
      <c r="C52" s="17">
        <f t="shared" si="1"/>
        <v>72547.43875278396</v>
      </c>
      <c r="D52" s="6">
        <v>454</v>
      </c>
      <c r="E52" s="17">
        <v>103400</v>
      </c>
      <c r="F52" s="17">
        <f t="shared" si="5"/>
        <v>444</v>
      </c>
      <c r="G52" s="17">
        <f t="shared" si="6"/>
        <v>41000</v>
      </c>
      <c r="H52" s="6">
        <v>0</v>
      </c>
      <c r="I52" s="6">
        <v>0</v>
      </c>
      <c r="J52" s="6">
        <v>444</v>
      </c>
      <c r="K52" s="17">
        <v>41000</v>
      </c>
      <c r="L52" s="3"/>
    </row>
    <row r="53" spans="1:12" ht="12.75">
      <c r="A53" s="6" t="s">
        <v>211</v>
      </c>
      <c r="B53" s="17">
        <f t="shared" si="4"/>
        <v>786</v>
      </c>
      <c r="C53" s="17">
        <f t="shared" si="1"/>
        <v>67902.29007633588</v>
      </c>
      <c r="D53" s="6">
        <v>462</v>
      </c>
      <c r="E53" s="17">
        <v>92800</v>
      </c>
      <c r="F53" s="17">
        <f t="shared" si="5"/>
        <v>324</v>
      </c>
      <c r="G53" s="17">
        <f t="shared" si="6"/>
        <v>32400</v>
      </c>
      <c r="H53" s="6">
        <v>0</v>
      </c>
      <c r="I53" s="6">
        <v>0</v>
      </c>
      <c r="J53" s="6">
        <v>324</v>
      </c>
      <c r="K53" s="17">
        <v>32400</v>
      </c>
      <c r="L53" s="3"/>
    </row>
    <row r="54" spans="1:12" ht="12.75">
      <c r="A54" s="6" t="s">
        <v>212</v>
      </c>
      <c r="B54" s="17">
        <f t="shared" si="4"/>
        <v>556</v>
      </c>
      <c r="C54" s="17">
        <f t="shared" si="1"/>
        <v>86876.61870503597</v>
      </c>
      <c r="D54" s="6">
        <v>434</v>
      </c>
      <c r="E54" s="17">
        <v>101600</v>
      </c>
      <c r="F54" s="17">
        <f t="shared" si="5"/>
        <v>122</v>
      </c>
      <c r="G54" s="17">
        <f t="shared" si="6"/>
        <v>34500</v>
      </c>
      <c r="H54" s="6">
        <v>0</v>
      </c>
      <c r="I54" s="6">
        <v>0</v>
      </c>
      <c r="J54" s="6">
        <v>122</v>
      </c>
      <c r="K54" s="17">
        <v>34500</v>
      </c>
      <c r="L54" s="3"/>
    </row>
    <row r="55" spans="1:12" ht="12.75">
      <c r="A55" s="6" t="s">
        <v>213</v>
      </c>
      <c r="B55" s="17">
        <f t="shared" si="4"/>
        <v>1104</v>
      </c>
      <c r="C55" s="17">
        <f t="shared" si="1"/>
        <v>59038.94927536232</v>
      </c>
      <c r="D55" s="6">
        <v>365</v>
      </c>
      <c r="E55" s="17">
        <v>95400</v>
      </c>
      <c r="F55" s="17">
        <f t="shared" si="5"/>
        <v>739</v>
      </c>
      <c r="G55" s="17">
        <f t="shared" si="6"/>
        <v>41079.837618403246</v>
      </c>
      <c r="H55" s="6">
        <v>10</v>
      </c>
      <c r="I55" s="17">
        <v>46900</v>
      </c>
      <c r="J55" s="6">
        <v>729</v>
      </c>
      <c r="K55" s="17">
        <v>41000</v>
      </c>
      <c r="L55" s="3"/>
    </row>
    <row r="56" spans="1:12" ht="12.75">
      <c r="A56" s="6" t="s">
        <v>214</v>
      </c>
      <c r="B56" s="17">
        <f t="shared" si="4"/>
        <v>729</v>
      </c>
      <c r="C56" s="17">
        <f t="shared" si="1"/>
        <v>74284.77366255144</v>
      </c>
      <c r="D56" s="6">
        <v>405</v>
      </c>
      <c r="E56" s="17">
        <v>112000</v>
      </c>
      <c r="F56" s="17">
        <f t="shared" si="5"/>
        <v>324</v>
      </c>
      <c r="G56" s="17">
        <f t="shared" si="6"/>
        <v>27140.74074074074</v>
      </c>
      <c r="H56" s="6">
        <v>24</v>
      </c>
      <c r="I56" s="17">
        <v>43900</v>
      </c>
      <c r="J56" s="6">
        <v>300</v>
      </c>
      <c r="K56" s="17">
        <v>25800</v>
      </c>
      <c r="L56" s="3"/>
    </row>
    <row r="57" spans="1:12" ht="12.75">
      <c r="A57" s="6" t="s">
        <v>107</v>
      </c>
      <c r="B57" s="17">
        <f t="shared" si="4"/>
        <v>362</v>
      </c>
      <c r="C57" s="17">
        <f t="shared" si="1"/>
        <v>120680.11049723758</v>
      </c>
      <c r="D57" s="6">
        <v>354</v>
      </c>
      <c r="E57" s="17">
        <v>122300</v>
      </c>
      <c r="F57" s="17">
        <f t="shared" si="5"/>
        <v>8</v>
      </c>
      <c r="G57" s="17">
        <f t="shared" si="6"/>
        <v>49000</v>
      </c>
      <c r="H57" s="6">
        <v>8</v>
      </c>
      <c r="I57" s="17">
        <v>49000</v>
      </c>
      <c r="J57" s="6">
        <v>0</v>
      </c>
      <c r="K57" s="17">
        <v>0</v>
      </c>
      <c r="L57" s="3"/>
    </row>
    <row r="58" spans="1:12" ht="12.75">
      <c r="A58" s="6" t="s">
        <v>108</v>
      </c>
      <c r="B58" s="17">
        <f t="shared" si="4"/>
        <v>1199</v>
      </c>
      <c r="C58" s="17">
        <f t="shared" si="1"/>
        <v>63867.30608840701</v>
      </c>
      <c r="D58" s="6">
        <v>391</v>
      </c>
      <c r="E58" s="17">
        <v>110900</v>
      </c>
      <c r="F58" s="17">
        <f t="shared" si="5"/>
        <v>808</v>
      </c>
      <c r="G58" s="17">
        <f t="shared" si="6"/>
        <v>41107.67326732673</v>
      </c>
      <c r="H58" s="6">
        <v>15</v>
      </c>
      <c r="I58" s="17">
        <v>46800</v>
      </c>
      <c r="J58" s="6">
        <v>793</v>
      </c>
      <c r="K58" s="17">
        <v>41000</v>
      </c>
      <c r="L58" s="3"/>
    </row>
    <row r="59" spans="1:12" ht="12.75">
      <c r="A59" s="6" t="s">
        <v>109</v>
      </c>
      <c r="B59" s="17">
        <f t="shared" si="4"/>
        <v>477</v>
      </c>
      <c r="C59" s="17">
        <f t="shared" si="1"/>
        <v>92587.4213836478</v>
      </c>
      <c r="D59" s="6">
        <v>471</v>
      </c>
      <c r="E59" s="17">
        <v>93200</v>
      </c>
      <c r="F59" s="17">
        <f t="shared" si="5"/>
        <v>6</v>
      </c>
      <c r="G59" s="17">
        <f t="shared" si="6"/>
        <v>44500</v>
      </c>
      <c r="H59" s="6">
        <v>6</v>
      </c>
      <c r="I59" s="17">
        <v>44500</v>
      </c>
      <c r="J59" s="6">
        <v>0</v>
      </c>
      <c r="K59" s="17">
        <v>0</v>
      </c>
      <c r="L59" s="3"/>
    </row>
    <row r="60" spans="1:12" ht="12.75">
      <c r="A60" s="6" t="s">
        <v>110</v>
      </c>
      <c r="B60" s="17">
        <f t="shared" si="4"/>
        <v>791</v>
      </c>
      <c r="C60" s="17">
        <f t="shared" si="1"/>
        <v>62772.945638432364</v>
      </c>
      <c r="D60" s="6">
        <v>415</v>
      </c>
      <c r="E60" s="17">
        <v>100000</v>
      </c>
      <c r="F60" s="17">
        <f t="shared" si="5"/>
        <v>376</v>
      </c>
      <c r="G60" s="17">
        <f t="shared" si="6"/>
        <v>21684.574468085106</v>
      </c>
      <c r="H60" s="6">
        <v>2</v>
      </c>
      <c r="I60" s="17">
        <v>37500</v>
      </c>
      <c r="J60" s="6">
        <v>374</v>
      </c>
      <c r="K60" s="17">
        <v>21600</v>
      </c>
      <c r="L60" s="3"/>
    </row>
    <row r="61" spans="1:12" ht="12.75">
      <c r="A61" s="6" t="s">
        <v>111</v>
      </c>
      <c r="B61" s="17">
        <f t="shared" si="4"/>
        <v>800</v>
      </c>
      <c r="C61" s="17">
        <f t="shared" si="1"/>
        <v>83532.375</v>
      </c>
      <c r="D61" s="6">
        <v>563</v>
      </c>
      <c r="E61" s="17">
        <v>107700</v>
      </c>
      <c r="F61" s="17">
        <f t="shared" si="5"/>
        <v>237</v>
      </c>
      <c r="G61" s="17">
        <f t="shared" si="6"/>
        <v>26121.518987341773</v>
      </c>
      <c r="H61" s="6">
        <v>6</v>
      </c>
      <c r="I61" s="17">
        <v>46200</v>
      </c>
      <c r="J61" s="6">
        <v>231</v>
      </c>
      <c r="K61" s="17">
        <v>25600</v>
      </c>
      <c r="L61" s="3"/>
    </row>
    <row r="62" spans="1:12" ht="12.75">
      <c r="A62" s="6" t="s">
        <v>112</v>
      </c>
      <c r="B62" s="17">
        <f t="shared" si="4"/>
        <v>555</v>
      </c>
      <c r="C62" s="17">
        <f t="shared" si="1"/>
        <v>98786.48648648648</v>
      </c>
      <c r="D62" s="6">
        <v>545</v>
      </c>
      <c r="E62" s="17">
        <v>99700</v>
      </c>
      <c r="F62" s="17">
        <f t="shared" si="5"/>
        <v>10</v>
      </c>
      <c r="G62" s="17">
        <f t="shared" si="6"/>
        <v>49000</v>
      </c>
      <c r="H62" s="6">
        <v>10</v>
      </c>
      <c r="I62" s="17">
        <v>49000</v>
      </c>
      <c r="J62" s="6">
        <v>0</v>
      </c>
      <c r="K62" s="17">
        <v>0</v>
      </c>
      <c r="L62" s="3"/>
    </row>
    <row r="63" spans="1:12" ht="12.75">
      <c r="A63" s="6" t="s">
        <v>113</v>
      </c>
      <c r="B63" s="17">
        <f t="shared" si="4"/>
        <v>940</v>
      </c>
      <c r="C63" s="17">
        <f t="shared" si="1"/>
        <v>71759.36170212766</v>
      </c>
      <c r="D63" s="6">
        <v>474</v>
      </c>
      <c r="E63" s="17">
        <v>114500</v>
      </c>
      <c r="F63" s="17">
        <f t="shared" si="5"/>
        <v>466</v>
      </c>
      <c r="G63" s="17">
        <f t="shared" si="6"/>
        <v>28284.978540772532</v>
      </c>
      <c r="H63" s="6">
        <v>10</v>
      </c>
      <c r="I63" s="17">
        <v>50400</v>
      </c>
      <c r="J63" s="6">
        <v>456</v>
      </c>
      <c r="K63" s="17">
        <v>27800</v>
      </c>
      <c r="L63" s="3"/>
    </row>
    <row r="64" spans="1:12" ht="12.75">
      <c r="A64" s="6" t="s">
        <v>114</v>
      </c>
      <c r="B64" s="17">
        <f t="shared" si="4"/>
        <v>1593</v>
      </c>
      <c r="C64" s="17">
        <f t="shared" si="1"/>
        <v>66493.28311362209</v>
      </c>
      <c r="D64" s="6">
        <v>536</v>
      </c>
      <c r="E64" s="17">
        <v>116200</v>
      </c>
      <c r="F64" s="17">
        <f t="shared" si="5"/>
        <v>1057</v>
      </c>
      <c r="G64" s="17">
        <f t="shared" si="6"/>
        <v>41287.228003784294</v>
      </c>
      <c r="H64" s="6">
        <v>44</v>
      </c>
      <c r="I64" s="17">
        <v>47900</v>
      </c>
      <c r="J64" s="6">
        <v>1013</v>
      </c>
      <c r="K64" s="17">
        <v>41000</v>
      </c>
      <c r="L64" s="3"/>
    </row>
    <row r="65" spans="1:12" ht="12.75">
      <c r="A65" s="6" t="s">
        <v>115</v>
      </c>
      <c r="B65" s="17">
        <f t="shared" si="4"/>
        <v>1421</v>
      </c>
      <c r="C65" s="17">
        <f t="shared" si="1"/>
        <v>67805.70021111894</v>
      </c>
      <c r="D65" s="6">
        <v>586</v>
      </c>
      <c r="E65" s="17">
        <v>104300</v>
      </c>
      <c r="F65" s="17">
        <f t="shared" si="5"/>
        <v>835</v>
      </c>
      <c r="G65" s="17">
        <f t="shared" si="6"/>
        <v>42194.13173652695</v>
      </c>
      <c r="H65" s="6">
        <v>6</v>
      </c>
      <c r="I65" s="17">
        <v>55200</v>
      </c>
      <c r="J65" s="6">
        <v>829</v>
      </c>
      <c r="K65" s="17">
        <v>42100</v>
      </c>
      <c r="L65" s="3"/>
    </row>
    <row r="66" spans="1:12" ht="12.75">
      <c r="A66" s="6" t="s">
        <v>116</v>
      </c>
      <c r="B66" s="17">
        <f t="shared" si="4"/>
        <v>1023</v>
      </c>
      <c r="C66" s="17">
        <f t="shared" si="1"/>
        <v>69345.94330400781</v>
      </c>
      <c r="D66" s="6">
        <v>450</v>
      </c>
      <c r="E66" s="17">
        <v>104100</v>
      </c>
      <c r="F66" s="17">
        <f t="shared" si="5"/>
        <v>573</v>
      </c>
      <c r="G66" s="17">
        <f t="shared" si="6"/>
        <v>42052.1815008726</v>
      </c>
      <c r="H66" s="6">
        <v>22</v>
      </c>
      <c r="I66" s="17">
        <v>65900</v>
      </c>
      <c r="J66" s="6">
        <v>551</v>
      </c>
      <c r="K66" s="17">
        <v>41100</v>
      </c>
      <c r="L66" s="3"/>
    </row>
    <row r="67" spans="1:12" ht="12.75">
      <c r="A67" s="6" t="s">
        <v>117</v>
      </c>
      <c r="B67" s="17">
        <f t="shared" si="4"/>
        <v>1961</v>
      </c>
      <c r="C67" s="17">
        <f t="shared" si="1"/>
        <v>56790.00509943906</v>
      </c>
      <c r="D67" s="6">
        <v>561</v>
      </c>
      <c r="E67" s="17">
        <v>109200</v>
      </c>
      <c r="F67" s="17">
        <f t="shared" si="5"/>
        <v>1400</v>
      </c>
      <c r="G67" s="17">
        <f t="shared" si="6"/>
        <v>35788.57142857143</v>
      </c>
      <c r="H67" s="6">
        <v>34</v>
      </c>
      <c r="I67" s="17">
        <v>51400</v>
      </c>
      <c r="J67" s="6">
        <v>1366</v>
      </c>
      <c r="K67" s="17">
        <v>35400</v>
      </c>
      <c r="L67" s="3"/>
    </row>
    <row r="68" spans="1:12" ht="12.75">
      <c r="A68" s="6" t="s">
        <v>118</v>
      </c>
      <c r="B68" s="17">
        <f t="shared" si="4"/>
        <v>625</v>
      </c>
      <c r="C68" s="17">
        <f t="shared" si="1"/>
        <v>95868.32</v>
      </c>
      <c r="D68" s="6">
        <v>457</v>
      </c>
      <c r="E68" s="17">
        <v>117700</v>
      </c>
      <c r="F68" s="17">
        <f t="shared" si="5"/>
        <v>168</v>
      </c>
      <c r="G68" s="17">
        <f t="shared" si="6"/>
        <v>36480.95238095238</v>
      </c>
      <c r="H68" s="6">
        <v>8</v>
      </c>
      <c r="I68" s="17">
        <v>48100</v>
      </c>
      <c r="J68" s="6">
        <v>160</v>
      </c>
      <c r="K68" s="17">
        <v>35900</v>
      </c>
      <c r="L68" s="3"/>
    </row>
    <row r="69" spans="1:12" ht="12.75">
      <c r="A69" s="6" t="s">
        <v>119</v>
      </c>
      <c r="B69" s="17">
        <f t="shared" si="4"/>
        <v>1190</v>
      </c>
      <c r="C69" s="17">
        <f t="shared" si="1"/>
        <v>83903.36134453781</v>
      </c>
      <c r="D69" s="6">
        <v>796</v>
      </c>
      <c r="E69" s="17">
        <v>109700</v>
      </c>
      <c r="F69" s="17">
        <f t="shared" si="5"/>
        <v>394</v>
      </c>
      <c r="G69" s="17">
        <f t="shared" si="6"/>
        <v>31786.294416243654</v>
      </c>
      <c r="H69" s="6">
        <v>34</v>
      </c>
      <c r="I69" s="17">
        <v>50700</v>
      </c>
      <c r="J69" s="6">
        <v>360</v>
      </c>
      <c r="K69" s="17">
        <v>30000</v>
      </c>
      <c r="L69" s="3"/>
    </row>
    <row r="70" spans="1:12" ht="12.75">
      <c r="A70" s="6" t="s">
        <v>120</v>
      </c>
      <c r="B70" s="17">
        <f t="shared" si="4"/>
        <v>944</v>
      </c>
      <c r="C70" s="17">
        <f t="shared" si="1"/>
        <v>86534.32203389831</v>
      </c>
      <c r="D70" s="6">
        <v>676</v>
      </c>
      <c r="E70" s="17">
        <v>104200</v>
      </c>
      <c r="F70" s="17">
        <f t="shared" si="5"/>
        <v>268</v>
      </c>
      <c r="G70" s="17">
        <f t="shared" si="6"/>
        <v>41974.62686567164</v>
      </c>
      <c r="H70" s="6">
        <v>16</v>
      </c>
      <c r="I70" s="17">
        <v>58900</v>
      </c>
      <c r="J70" s="6">
        <v>252</v>
      </c>
      <c r="K70" s="17">
        <v>40900</v>
      </c>
      <c r="L70" s="3"/>
    </row>
    <row r="71" spans="1:12" ht="12.75">
      <c r="A71" s="6" t="s">
        <v>121</v>
      </c>
      <c r="B71" s="17">
        <f t="shared" si="4"/>
        <v>1037</v>
      </c>
      <c r="C71" s="17">
        <f t="shared" si="1"/>
        <v>93368.08100289296</v>
      </c>
      <c r="D71" s="6">
        <v>778</v>
      </c>
      <c r="E71" s="17">
        <v>112400</v>
      </c>
      <c r="F71" s="17">
        <f t="shared" si="5"/>
        <v>259</v>
      </c>
      <c r="G71" s="17">
        <f t="shared" si="6"/>
        <v>36198.8416988417</v>
      </c>
      <c r="H71" s="6">
        <v>22</v>
      </c>
      <c r="I71" s="17">
        <v>54500</v>
      </c>
      <c r="J71" s="6">
        <v>237</v>
      </c>
      <c r="K71" s="17">
        <v>34500</v>
      </c>
      <c r="L71" s="3"/>
    </row>
    <row r="72" spans="1:12" ht="12.75">
      <c r="A72" s="6" t="s">
        <v>122</v>
      </c>
      <c r="B72" s="17">
        <f t="shared" si="4"/>
        <v>1342</v>
      </c>
      <c r="C72" s="17">
        <f t="shared" si="1"/>
        <v>78384.64977645305</v>
      </c>
      <c r="D72" s="6">
        <v>812</v>
      </c>
      <c r="E72" s="17">
        <v>102600</v>
      </c>
      <c r="F72" s="17">
        <f t="shared" si="5"/>
        <v>530</v>
      </c>
      <c r="G72" s="17">
        <f t="shared" si="6"/>
        <v>41284.90566037736</v>
      </c>
      <c r="H72" s="6">
        <v>20</v>
      </c>
      <c r="I72" s="17">
        <v>46000</v>
      </c>
      <c r="J72" s="6">
        <v>510</v>
      </c>
      <c r="K72" s="17">
        <v>41100</v>
      </c>
      <c r="L72" s="3"/>
    </row>
    <row r="73" spans="1:12" ht="12.75">
      <c r="A73" s="6" t="s">
        <v>123</v>
      </c>
      <c r="B73" s="17">
        <f t="shared" si="4"/>
        <v>1067</v>
      </c>
      <c r="C73" s="17">
        <f aca="true" t="shared" si="7" ref="C73:C136">((+D73*E73)+(H73*I73)+(J73*K73))/B73</f>
        <v>97591.00281162137</v>
      </c>
      <c r="D73" s="6">
        <v>832</v>
      </c>
      <c r="E73" s="17">
        <v>107300</v>
      </c>
      <c r="F73" s="17">
        <f t="shared" si="5"/>
        <v>235</v>
      </c>
      <c r="G73" s="17">
        <f t="shared" si="6"/>
        <v>63217.02127659575</v>
      </c>
      <c r="H73" s="6">
        <v>40</v>
      </c>
      <c r="I73" s="17">
        <v>106200</v>
      </c>
      <c r="J73" s="6">
        <v>195</v>
      </c>
      <c r="K73" s="17">
        <v>54400</v>
      </c>
      <c r="L73" s="3"/>
    </row>
    <row r="74" spans="1:12" ht="12.75">
      <c r="A74" s="6" t="s">
        <v>124</v>
      </c>
      <c r="B74" s="17">
        <f t="shared" si="4"/>
        <v>1273</v>
      </c>
      <c r="C74" s="17">
        <f t="shared" si="7"/>
        <v>74354.28122545169</v>
      </c>
      <c r="D74" s="6">
        <v>740</v>
      </c>
      <c r="E74" s="17">
        <v>106200</v>
      </c>
      <c r="F74" s="17">
        <f t="shared" si="5"/>
        <v>533</v>
      </c>
      <c r="G74" s="17">
        <f t="shared" si="6"/>
        <v>30140.712945590993</v>
      </c>
      <c r="H74" s="6">
        <v>32</v>
      </c>
      <c r="I74" s="17">
        <v>48000</v>
      </c>
      <c r="J74" s="6">
        <v>501</v>
      </c>
      <c r="K74" s="17">
        <v>29000</v>
      </c>
      <c r="L74" s="3"/>
    </row>
    <row r="75" spans="1:12" ht="12.75">
      <c r="A75" s="6" t="s">
        <v>125</v>
      </c>
      <c r="B75" s="17">
        <f t="shared" si="4"/>
        <v>1475</v>
      </c>
      <c r="C75" s="17">
        <f t="shared" si="7"/>
        <v>66490.2372881356</v>
      </c>
      <c r="D75" s="6">
        <v>659</v>
      </c>
      <c r="E75" s="17">
        <v>106500</v>
      </c>
      <c r="F75" s="17">
        <f t="shared" si="5"/>
        <v>816</v>
      </c>
      <c r="G75" s="17">
        <f t="shared" si="6"/>
        <v>34178.43137254902</v>
      </c>
      <c r="H75" s="6">
        <v>56</v>
      </c>
      <c r="I75" s="17">
        <v>36600</v>
      </c>
      <c r="J75" s="6">
        <v>760</v>
      </c>
      <c r="K75" s="17">
        <v>34000</v>
      </c>
      <c r="L75" s="3"/>
    </row>
    <row r="76" spans="1:12" ht="12.75">
      <c r="A76" s="6" t="s">
        <v>126</v>
      </c>
      <c r="B76" s="17">
        <f t="shared" si="4"/>
        <v>1134</v>
      </c>
      <c r="C76" s="17">
        <f t="shared" si="7"/>
        <v>83625.39682539682</v>
      </c>
      <c r="D76" s="6">
        <v>769</v>
      </c>
      <c r="E76" s="17">
        <v>108700</v>
      </c>
      <c r="F76" s="17">
        <f t="shared" si="5"/>
        <v>365</v>
      </c>
      <c r="G76" s="17">
        <f t="shared" si="6"/>
        <v>30796.986301369863</v>
      </c>
      <c r="H76" s="6">
        <v>56</v>
      </c>
      <c r="I76" s="17">
        <v>52300</v>
      </c>
      <c r="J76" s="6">
        <v>309</v>
      </c>
      <c r="K76" s="17">
        <v>26900</v>
      </c>
      <c r="L76" s="3"/>
    </row>
    <row r="77" spans="1:12" ht="12.75">
      <c r="A77" s="6" t="s">
        <v>127</v>
      </c>
      <c r="B77" s="17">
        <f t="shared" si="4"/>
        <v>812</v>
      </c>
      <c r="C77" s="17">
        <f t="shared" si="7"/>
        <v>89111.82266009852</v>
      </c>
      <c r="D77" s="6">
        <v>602</v>
      </c>
      <c r="E77" s="17">
        <v>104400</v>
      </c>
      <c r="F77" s="17">
        <f t="shared" si="5"/>
        <v>210</v>
      </c>
      <c r="G77" s="17">
        <f t="shared" si="6"/>
        <v>45285.71428571428</v>
      </c>
      <c r="H77" s="6">
        <v>18</v>
      </c>
      <c r="I77" s="17">
        <v>55800</v>
      </c>
      <c r="J77" s="6">
        <v>192</v>
      </c>
      <c r="K77" s="17">
        <v>44300</v>
      </c>
      <c r="L77" s="3"/>
    </row>
    <row r="78" spans="1:12" ht="12.75">
      <c r="A78" s="6" t="s">
        <v>128</v>
      </c>
      <c r="B78" s="17">
        <f t="shared" si="4"/>
        <v>1147</v>
      </c>
      <c r="C78" s="17">
        <f t="shared" si="7"/>
        <v>70092.58936355711</v>
      </c>
      <c r="D78" s="6">
        <v>555</v>
      </c>
      <c r="E78" s="17">
        <v>110800</v>
      </c>
      <c r="F78" s="17">
        <f t="shared" si="5"/>
        <v>592</v>
      </c>
      <c r="G78" s="17">
        <f t="shared" si="6"/>
        <v>31929.391891891893</v>
      </c>
      <c r="H78" s="6">
        <v>26</v>
      </c>
      <c r="I78" s="17">
        <v>67400</v>
      </c>
      <c r="J78" s="6">
        <v>566</v>
      </c>
      <c r="K78" s="17">
        <v>30300</v>
      </c>
      <c r="L78" s="3"/>
    </row>
    <row r="79" spans="1:12" ht="12.75">
      <c r="A79" s="6" t="s">
        <v>129</v>
      </c>
      <c r="B79" s="17">
        <f aca="true" t="shared" si="8" ref="B79:B142">+D79+H79+J79</f>
        <v>953</v>
      </c>
      <c r="C79" s="17">
        <f t="shared" si="7"/>
        <v>66911.43756558237</v>
      </c>
      <c r="D79" s="6">
        <v>384</v>
      </c>
      <c r="E79" s="17">
        <v>108800</v>
      </c>
      <c r="F79" s="17">
        <f t="shared" si="5"/>
        <v>569</v>
      </c>
      <c r="G79" s="17">
        <f t="shared" si="6"/>
        <v>38642.17926186292</v>
      </c>
      <c r="H79" s="6">
        <v>60</v>
      </c>
      <c r="I79" s="17">
        <v>39000</v>
      </c>
      <c r="J79" s="6">
        <v>509</v>
      </c>
      <c r="K79" s="17">
        <v>38600</v>
      </c>
      <c r="L79" s="3"/>
    </row>
    <row r="80" spans="1:12" ht="12.75">
      <c r="A80" s="6" t="s">
        <v>130</v>
      </c>
      <c r="B80" s="17">
        <f t="shared" si="8"/>
        <v>2034</v>
      </c>
      <c r="C80" s="17">
        <f t="shared" si="7"/>
        <v>53928.51524090462</v>
      </c>
      <c r="D80" s="6">
        <v>480</v>
      </c>
      <c r="E80" s="17">
        <v>109700</v>
      </c>
      <c r="F80" s="17">
        <f t="shared" si="5"/>
        <v>1554</v>
      </c>
      <c r="G80" s="17">
        <f t="shared" si="6"/>
        <v>36701.801801801805</v>
      </c>
      <c r="H80" s="6">
        <v>4</v>
      </c>
      <c r="I80" s="17">
        <v>37400</v>
      </c>
      <c r="J80" s="6">
        <v>1550</v>
      </c>
      <c r="K80" s="17">
        <v>36700</v>
      </c>
      <c r="L80" s="3"/>
    </row>
    <row r="81" spans="1:12" ht="12.75">
      <c r="A81" s="6" t="s">
        <v>131</v>
      </c>
      <c r="B81" s="17">
        <f t="shared" si="8"/>
        <v>876</v>
      </c>
      <c r="C81" s="17">
        <f t="shared" si="7"/>
        <v>79689.26940639269</v>
      </c>
      <c r="D81" s="6">
        <v>486</v>
      </c>
      <c r="E81" s="17">
        <v>107800</v>
      </c>
      <c r="F81" s="17">
        <f t="shared" si="5"/>
        <v>390</v>
      </c>
      <c r="G81" s="17">
        <f t="shared" si="6"/>
        <v>44658.97435897436</v>
      </c>
      <c r="H81" s="6">
        <v>16</v>
      </c>
      <c r="I81" s="17">
        <v>62400</v>
      </c>
      <c r="J81" s="6">
        <v>374</v>
      </c>
      <c r="K81" s="17">
        <v>43900</v>
      </c>
      <c r="L81" s="3"/>
    </row>
    <row r="82" spans="1:12" ht="12.75">
      <c r="A82" s="6" t="s">
        <v>132</v>
      </c>
      <c r="B82" s="17">
        <f t="shared" si="8"/>
        <v>740</v>
      </c>
      <c r="C82" s="17">
        <f t="shared" si="7"/>
        <v>89102.43243243243</v>
      </c>
      <c r="D82" s="6">
        <v>512</v>
      </c>
      <c r="E82" s="17">
        <v>110200</v>
      </c>
      <c r="F82" s="17">
        <f t="shared" si="5"/>
        <v>228</v>
      </c>
      <c r="G82" s="17">
        <f t="shared" si="6"/>
        <v>41725.43859649123</v>
      </c>
      <c r="H82" s="6">
        <v>14</v>
      </c>
      <c r="I82" s="17">
        <v>57400</v>
      </c>
      <c r="J82" s="6">
        <v>214</v>
      </c>
      <c r="K82" s="17">
        <v>40700</v>
      </c>
      <c r="L82" s="3"/>
    </row>
    <row r="83" spans="1:12" ht="12.75">
      <c r="A83" s="6" t="s">
        <v>133</v>
      </c>
      <c r="B83" s="17">
        <f t="shared" si="8"/>
        <v>1128</v>
      </c>
      <c r="C83" s="17">
        <f t="shared" si="7"/>
        <v>69940.33687943262</v>
      </c>
      <c r="D83" s="6">
        <v>581</v>
      </c>
      <c r="E83" s="17">
        <v>107900</v>
      </c>
      <c r="F83" s="17">
        <f t="shared" si="5"/>
        <v>547</v>
      </c>
      <c r="G83" s="17">
        <f t="shared" si="6"/>
        <v>29621.206581352835</v>
      </c>
      <c r="H83" s="6">
        <v>26</v>
      </c>
      <c r="I83" s="17">
        <v>58100</v>
      </c>
      <c r="J83" s="6">
        <v>521</v>
      </c>
      <c r="K83" s="17">
        <v>28200</v>
      </c>
      <c r="L83" s="3"/>
    </row>
    <row r="84" spans="1:12" ht="12.75">
      <c r="A84" s="6" t="s">
        <v>134</v>
      </c>
      <c r="B84" s="17">
        <f t="shared" si="8"/>
        <v>1501</v>
      </c>
      <c r="C84" s="17">
        <f t="shared" si="7"/>
        <v>72462.15856095936</v>
      </c>
      <c r="D84" s="6">
        <v>654</v>
      </c>
      <c r="E84" s="17">
        <v>108200</v>
      </c>
      <c r="F84" s="17">
        <f t="shared" si="5"/>
        <v>847</v>
      </c>
      <c r="G84" s="17">
        <f t="shared" si="6"/>
        <v>44867.6505312869</v>
      </c>
      <c r="H84" s="6">
        <v>48</v>
      </c>
      <c r="I84" s="17">
        <v>41000</v>
      </c>
      <c r="J84" s="6">
        <v>799</v>
      </c>
      <c r="K84" s="17">
        <v>45100</v>
      </c>
      <c r="L84" s="3"/>
    </row>
    <row r="85" spans="1:12" ht="12.75">
      <c r="A85" s="6" t="s">
        <v>135</v>
      </c>
      <c r="B85" s="17">
        <f t="shared" si="8"/>
        <v>695</v>
      </c>
      <c r="C85" s="17">
        <f t="shared" si="7"/>
        <v>102661.15107913669</v>
      </c>
      <c r="D85" s="6">
        <v>669</v>
      </c>
      <c r="E85" s="17">
        <v>104700</v>
      </c>
      <c r="F85" s="17">
        <f t="shared" si="5"/>
        <v>26</v>
      </c>
      <c r="G85" s="17">
        <f t="shared" si="6"/>
        <v>50200</v>
      </c>
      <c r="H85" s="6">
        <v>26</v>
      </c>
      <c r="I85" s="17">
        <v>50200</v>
      </c>
      <c r="J85" s="6">
        <v>0</v>
      </c>
      <c r="K85" s="17">
        <v>0</v>
      </c>
      <c r="L85" s="3"/>
    </row>
    <row r="86" spans="1:12" ht="12.75">
      <c r="A86" s="6" t="s">
        <v>136</v>
      </c>
      <c r="B86" s="17">
        <f t="shared" si="8"/>
        <v>781</v>
      </c>
      <c r="C86" s="17">
        <f t="shared" si="7"/>
        <v>90660.05121638924</v>
      </c>
      <c r="D86" s="6">
        <v>612</v>
      </c>
      <c r="E86" s="17">
        <v>101800</v>
      </c>
      <c r="F86" s="17">
        <f t="shared" si="5"/>
        <v>169</v>
      </c>
      <c r="G86" s="17">
        <f t="shared" si="6"/>
        <v>50318.934911242606</v>
      </c>
      <c r="H86" s="6">
        <v>8</v>
      </c>
      <c r="I86" s="17">
        <v>50700</v>
      </c>
      <c r="J86" s="6">
        <v>161</v>
      </c>
      <c r="K86" s="17">
        <v>50300</v>
      </c>
      <c r="L86" s="3"/>
    </row>
    <row r="87" spans="1:12" ht="12.75">
      <c r="A87" s="6" t="s">
        <v>137</v>
      </c>
      <c r="B87" s="17">
        <f t="shared" si="8"/>
        <v>707</v>
      </c>
      <c r="C87" s="17">
        <f t="shared" si="7"/>
        <v>88047.94908062235</v>
      </c>
      <c r="D87" s="6">
        <v>503</v>
      </c>
      <c r="E87" s="17">
        <v>102100</v>
      </c>
      <c r="F87" s="17">
        <f t="shared" si="5"/>
        <v>204</v>
      </c>
      <c r="G87" s="17">
        <f t="shared" si="6"/>
        <v>53400</v>
      </c>
      <c r="H87" s="6">
        <v>204</v>
      </c>
      <c r="I87" s="17">
        <v>53400</v>
      </c>
      <c r="J87" s="6">
        <v>0</v>
      </c>
      <c r="K87" s="17">
        <v>0</v>
      </c>
      <c r="L87" s="3"/>
    </row>
    <row r="88" spans="1:12" ht="12.75">
      <c r="A88" s="6" t="s">
        <v>138</v>
      </c>
      <c r="B88" s="17">
        <f t="shared" si="8"/>
        <v>825</v>
      </c>
      <c r="C88" s="17">
        <f t="shared" si="7"/>
        <v>85954.18181818182</v>
      </c>
      <c r="D88" s="6">
        <v>579</v>
      </c>
      <c r="E88" s="17">
        <v>104600</v>
      </c>
      <c r="F88" s="17">
        <f t="shared" si="5"/>
        <v>246</v>
      </c>
      <c r="G88" s="17">
        <f t="shared" si="6"/>
        <v>42068.29268292683</v>
      </c>
      <c r="H88" s="6">
        <v>6</v>
      </c>
      <c r="I88" s="17">
        <v>68800</v>
      </c>
      <c r="J88" s="6">
        <v>240</v>
      </c>
      <c r="K88" s="17">
        <v>41400</v>
      </c>
      <c r="L88" s="3"/>
    </row>
    <row r="89" spans="1:12" ht="12.75">
      <c r="A89" s="6" t="s">
        <v>139</v>
      </c>
      <c r="B89" s="17">
        <f t="shared" si="8"/>
        <v>994</v>
      </c>
      <c r="C89" s="17">
        <f t="shared" si="7"/>
        <v>82975.35211267606</v>
      </c>
      <c r="D89" s="6">
        <v>609</v>
      </c>
      <c r="E89" s="17">
        <v>109100</v>
      </c>
      <c r="F89" s="17">
        <f t="shared" si="5"/>
        <v>385</v>
      </c>
      <c r="G89" s="17">
        <f t="shared" si="6"/>
        <v>41650.90909090909</v>
      </c>
      <c r="H89" s="6">
        <v>28</v>
      </c>
      <c r="I89" s="17">
        <v>134100</v>
      </c>
      <c r="J89" s="6">
        <v>357</v>
      </c>
      <c r="K89" s="17">
        <v>34400</v>
      </c>
      <c r="L89" s="3"/>
    </row>
    <row r="90" spans="1:12" ht="12.75">
      <c r="A90" s="6" t="s">
        <v>140</v>
      </c>
      <c r="B90" s="17">
        <f t="shared" si="8"/>
        <v>1372</v>
      </c>
      <c r="C90" s="17">
        <f t="shared" si="7"/>
        <v>66975.51020408163</v>
      </c>
      <c r="D90" s="6">
        <v>584</v>
      </c>
      <c r="E90" s="17">
        <v>107000</v>
      </c>
      <c r="F90" s="17">
        <f t="shared" si="5"/>
        <v>788</v>
      </c>
      <c r="G90" s="17">
        <f t="shared" si="6"/>
        <v>37312.69035532995</v>
      </c>
      <c r="H90" s="6">
        <v>12</v>
      </c>
      <c r="I90" s="17">
        <v>102800</v>
      </c>
      <c r="J90" s="6">
        <v>776</v>
      </c>
      <c r="K90" s="17">
        <v>36300</v>
      </c>
      <c r="L90" s="3"/>
    </row>
    <row r="91" spans="1:12" ht="12.75">
      <c r="A91" s="6" t="s">
        <v>141</v>
      </c>
      <c r="B91" s="17">
        <f t="shared" si="8"/>
        <v>798</v>
      </c>
      <c r="C91" s="17">
        <f t="shared" si="7"/>
        <v>77922.80701754386</v>
      </c>
      <c r="D91" s="6">
        <v>404</v>
      </c>
      <c r="E91" s="17">
        <v>113100</v>
      </c>
      <c r="F91" s="17">
        <f t="shared" si="5"/>
        <v>394</v>
      </c>
      <c r="G91" s="17">
        <f t="shared" si="6"/>
        <v>41852.79187817259</v>
      </c>
      <c r="H91" s="6">
        <v>10</v>
      </c>
      <c r="I91" s="17">
        <v>74600</v>
      </c>
      <c r="J91" s="6">
        <v>384</v>
      </c>
      <c r="K91" s="17">
        <v>41000</v>
      </c>
      <c r="L91" s="3"/>
    </row>
    <row r="92" spans="1:12" ht="12.75">
      <c r="A92" s="6" t="s">
        <v>142</v>
      </c>
      <c r="B92" s="17">
        <f t="shared" si="8"/>
        <v>940</v>
      </c>
      <c r="C92" s="17">
        <f t="shared" si="7"/>
        <v>81238.29787234042</v>
      </c>
      <c r="D92" s="6">
        <v>562</v>
      </c>
      <c r="E92" s="17">
        <v>105200</v>
      </c>
      <c r="F92" s="17">
        <f t="shared" si="5"/>
        <v>378</v>
      </c>
      <c r="G92" s="17">
        <f t="shared" si="6"/>
        <v>45612.69841269841</v>
      </c>
      <c r="H92" s="6">
        <v>6</v>
      </c>
      <c r="I92" s="17">
        <v>52600</v>
      </c>
      <c r="J92" s="6">
        <v>372</v>
      </c>
      <c r="K92" s="17">
        <v>45500</v>
      </c>
      <c r="L92" s="3"/>
    </row>
    <row r="93" spans="1:12" ht="12.75">
      <c r="A93" s="6" t="s">
        <v>143</v>
      </c>
      <c r="B93" s="17">
        <f t="shared" si="8"/>
        <v>557</v>
      </c>
      <c r="C93" s="17">
        <f t="shared" si="7"/>
        <v>107100</v>
      </c>
      <c r="D93" s="6">
        <v>557</v>
      </c>
      <c r="E93" s="17">
        <v>107100</v>
      </c>
      <c r="F93" s="17"/>
      <c r="G93" s="17"/>
      <c r="H93" s="6">
        <v>0</v>
      </c>
      <c r="I93" s="17">
        <v>0</v>
      </c>
      <c r="J93" s="6">
        <v>0</v>
      </c>
      <c r="K93" s="17">
        <v>0</v>
      </c>
      <c r="L93" s="3"/>
    </row>
    <row r="94" spans="1:12" ht="12.75">
      <c r="A94" s="6" t="s">
        <v>144</v>
      </c>
      <c r="B94" s="17">
        <f t="shared" si="8"/>
        <v>751</v>
      </c>
      <c r="C94" s="17">
        <f t="shared" si="7"/>
        <v>95544.87350199734</v>
      </c>
      <c r="D94" s="6">
        <v>622</v>
      </c>
      <c r="E94" s="17">
        <v>106200</v>
      </c>
      <c r="F94" s="17">
        <f t="shared" si="5"/>
        <v>129</v>
      </c>
      <c r="G94" s="17">
        <f t="shared" si="6"/>
        <v>44168.992248062015</v>
      </c>
      <c r="H94" s="6">
        <v>10</v>
      </c>
      <c r="I94" s="17">
        <v>43800</v>
      </c>
      <c r="J94" s="6">
        <v>119</v>
      </c>
      <c r="K94" s="17">
        <v>44200</v>
      </c>
      <c r="L94" s="3"/>
    </row>
    <row r="95" spans="1:12" ht="12.75">
      <c r="A95" s="6" t="s">
        <v>145</v>
      </c>
      <c r="B95" s="17">
        <f t="shared" si="8"/>
        <v>1214</v>
      </c>
      <c r="C95" s="17">
        <f t="shared" si="7"/>
        <v>80485.0082372323</v>
      </c>
      <c r="D95" s="6">
        <v>761</v>
      </c>
      <c r="E95" s="17">
        <v>111900</v>
      </c>
      <c r="F95" s="17">
        <f t="shared" si="5"/>
        <v>453</v>
      </c>
      <c r="G95" s="17">
        <f t="shared" si="6"/>
        <v>27710.596026490068</v>
      </c>
      <c r="H95" s="6">
        <v>9</v>
      </c>
      <c r="I95" s="17">
        <v>52900</v>
      </c>
      <c r="J95" s="6">
        <v>444</v>
      </c>
      <c r="K95" s="17">
        <v>27200</v>
      </c>
      <c r="L95" s="3"/>
    </row>
    <row r="96" spans="1:12" ht="12.75">
      <c r="A96" s="6" t="s">
        <v>146</v>
      </c>
      <c r="B96" s="17">
        <f t="shared" si="8"/>
        <v>1077</v>
      </c>
      <c r="C96" s="17">
        <f t="shared" si="7"/>
        <v>85220.61281337048</v>
      </c>
      <c r="D96" s="6">
        <v>835</v>
      </c>
      <c r="E96" s="17">
        <v>103600</v>
      </c>
      <c r="F96" s="17">
        <f t="shared" si="5"/>
        <v>242</v>
      </c>
      <c r="G96" s="17">
        <f t="shared" si="6"/>
        <v>21804.132231404958</v>
      </c>
      <c r="H96" s="6">
        <v>6</v>
      </c>
      <c r="I96" s="17">
        <v>96700</v>
      </c>
      <c r="J96" s="6">
        <v>236</v>
      </c>
      <c r="K96" s="17">
        <v>19900</v>
      </c>
      <c r="L96" s="3"/>
    </row>
    <row r="97" spans="1:12" ht="12.75">
      <c r="A97" s="6" t="s">
        <v>147</v>
      </c>
      <c r="B97" s="17">
        <f t="shared" si="8"/>
        <v>782</v>
      </c>
      <c r="C97" s="17">
        <f t="shared" si="7"/>
        <v>102600</v>
      </c>
      <c r="D97" s="6">
        <v>782</v>
      </c>
      <c r="E97" s="17">
        <v>102600</v>
      </c>
      <c r="F97" s="17"/>
      <c r="G97" s="17"/>
      <c r="H97" s="6">
        <v>0</v>
      </c>
      <c r="I97" s="17">
        <v>0</v>
      </c>
      <c r="J97" s="6">
        <v>0</v>
      </c>
      <c r="K97" s="17">
        <v>0</v>
      </c>
      <c r="L97" s="3"/>
    </row>
    <row r="98" spans="1:12" ht="12.75">
      <c r="A98" s="6" t="s">
        <v>148</v>
      </c>
      <c r="B98" s="17">
        <f t="shared" si="8"/>
        <v>1269</v>
      </c>
      <c r="C98" s="17">
        <f t="shared" si="7"/>
        <v>84407.88022064618</v>
      </c>
      <c r="D98" s="6">
        <v>820</v>
      </c>
      <c r="E98" s="17">
        <v>110900</v>
      </c>
      <c r="F98" s="17">
        <f t="shared" si="5"/>
        <v>449</v>
      </c>
      <c r="G98" s="17">
        <f t="shared" si="6"/>
        <v>36025.835189309575</v>
      </c>
      <c r="H98" s="6">
        <v>92</v>
      </c>
      <c r="I98" s="17">
        <v>53200</v>
      </c>
      <c r="J98" s="6">
        <v>357</v>
      </c>
      <c r="K98" s="17">
        <v>31600</v>
      </c>
      <c r="L98" s="3"/>
    </row>
    <row r="99" spans="1:12" ht="12.75">
      <c r="A99" s="6" t="s">
        <v>149</v>
      </c>
      <c r="B99" s="17">
        <f t="shared" si="8"/>
        <v>1118</v>
      </c>
      <c r="C99" s="17">
        <f t="shared" si="7"/>
        <v>80826.02862254025</v>
      </c>
      <c r="D99" s="6">
        <v>744</v>
      </c>
      <c r="E99" s="17">
        <v>110100</v>
      </c>
      <c r="F99" s="17">
        <f t="shared" si="5"/>
        <v>374</v>
      </c>
      <c r="G99" s="17">
        <f t="shared" si="6"/>
        <v>22591.176470588234</v>
      </c>
      <c r="H99" s="6">
        <v>21</v>
      </c>
      <c r="I99" s="17">
        <v>52700</v>
      </c>
      <c r="J99" s="6">
        <v>353</v>
      </c>
      <c r="K99" s="17">
        <v>20800</v>
      </c>
      <c r="L99" s="3"/>
    </row>
    <row r="100" spans="1:12" ht="12.75">
      <c r="A100" s="6" t="s">
        <v>150</v>
      </c>
      <c r="B100" s="17">
        <f t="shared" si="8"/>
        <v>888</v>
      </c>
      <c r="C100" s="17">
        <f t="shared" si="7"/>
        <v>99331.75675675676</v>
      </c>
      <c r="D100" s="6">
        <v>686</v>
      </c>
      <c r="E100" s="17">
        <v>111700</v>
      </c>
      <c r="F100" s="17">
        <f t="shared" si="5"/>
        <v>202</v>
      </c>
      <c r="G100" s="17">
        <f t="shared" si="6"/>
        <v>57328.71287128713</v>
      </c>
      <c r="H100" s="6">
        <v>71</v>
      </c>
      <c r="I100" s="17">
        <v>52400</v>
      </c>
      <c r="J100" s="6">
        <v>131</v>
      </c>
      <c r="K100" s="17">
        <v>60000</v>
      </c>
      <c r="L100" s="3"/>
    </row>
    <row r="101" spans="1:12" ht="12.75">
      <c r="A101" s="6" t="s">
        <v>151</v>
      </c>
      <c r="B101" s="17">
        <f t="shared" si="8"/>
        <v>2777</v>
      </c>
      <c r="C101" s="17">
        <f t="shared" si="7"/>
        <v>54874.57688152683</v>
      </c>
      <c r="D101" s="6">
        <v>704</v>
      </c>
      <c r="E101" s="17">
        <v>105300</v>
      </c>
      <c r="F101" s="17">
        <f t="shared" si="5"/>
        <v>2073</v>
      </c>
      <c r="G101" s="17">
        <f t="shared" si="6"/>
        <v>37749.879401833095</v>
      </c>
      <c r="H101" s="6">
        <v>61</v>
      </c>
      <c r="I101" s="17">
        <v>29500</v>
      </c>
      <c r="J101" s="6">
        <v>2012</v>
      </c>
      <c r="K101" s="17">
        <v>38000</v>
      </c>
      <c r="L101" s="3"/>
    </row>
    <row r="102" spans="1:12" ht="12.75">
      <c r="A102" s="6" t="s">
        <v>152</v>
      </c>
      <c r="B102" s="17">
        <f t="shared" si="8"/>
        <v>1679</v>
      </c>
      <c r="C102" s="17">
        <f t="shared" si="7"/>
        <v>64347.051816557476</v>
      </c>
      <c r="D102" s="6">
        <v>728</v>
      </c>
      <c r="E102" s="17">
        <v>106500</v>
      </c>
      <c r="F102" s="17">
        <f t="shared" si="5"/>
        <v>951</v>
      </c>
      <c r="G102" s="17">
        <f t="shared" si="6"/>
        <v>32078.548895899054</v>
      </c>
      <c r="H102" s="6">
        <v>18</v>
      </c>
      <c r="I102" s="17">
        <v>51700</v>
      </c>
      <c r="J102" s="6">
        <v>933</v>
      </c>
      <c r="K102" s="17">
        <v>31700</v>
      </c>
      <c r="L102" s="3"/>
    </row>
    <row r="103" spans="1:12" ht="12.75">
      <c r="A103" s="6" t="s">
        <v>153</v>
      </c>
      <c r="B103" s="17">
        <f t="shared" si="8"/>
        <v>653</v>
      </c>
      <c r="C103" s="17">
        <f t="shared" si="7"/>
        <v>103822.05206738132</v>
      </c>
      <c r="D103" s="6">
        <v>649</v>
      </c>
      <c r="E103" s="17">
        <v>104200</v>
      </c>
      <c r="F103" s="17">
        <f t="shared" si="5"/>
        <v>4</v>
      </c>
      <c r="G103" s="17">
        <f t="shared" si="6"/>
        <v>42500</v>
      </c>
      <c r="H103" s="6">
        <v>4</v>
      </c>
      <c r="I103" s="17">
        <v>42500</v>
      </c>
      <c r="J103" s="6">
        <v>0</v>
      </c>
      <c r="K103" s="17">
        <v>0</v>
      </c>
      <c r="L103" s="3"/>
    </row>
    <row r="104" spans="1:12" ht="12.75">
      <c r="A104" s="6" t="s">
        <v>154</v>
      </c>
      <c r="B104" s="17">
        <f t="shared" si="8"/>
        <v>689</v>
      </c>
      <c r="C104" s="17">
        <f t="shared" si="7"/>
        <v>111059.50653120465</v>
      </c>
      <c r="D104" s="6">
        <v>663</v>
      </c>
      <c r="E104" s="17">
        <v>114200</v>
      </c>
      <c r="F104" s="17">
        <f t="shared" si="5"/>
        <v>26</v>
      </c>
      <c r="G104" s="17">
        <f t="shared" si="6"/>
        <v>30976.923076923078</v>
      </c>
      <c r="H104" s="6">
        <v>2</v>
      </c>
      <c r="I104" s="17">
        <v>65500</v>
      </c>
      <c r="J104" s="6">
        <v>24</v>
      </c>
      <c r="K104" s="17">
        <v>28100</v>
      </c>
      <c r="L104" s="3"/>
    </row>
    <row r="105" spans="1:12" ht="12.75">
      <c r="A105" s="6" t="s">
        <v>155</v>
      </c>
      <c r="B105" s="17">
        <f t="shared" si="8"/>
        <v>1398</v>
      </c>
      <c r="C105" s="17">
        <f t="shared" si="7"/>
        <v>65893.63376251789</v>
      </c>
      <c r="D105" s="6">
        <v>553</v>
      </c>
      <c r="E105" s="17">
        <v>112400</v>
      </c>
      <c r="F105" s="17">
        <f t="shared" si="5"/>
        <v>845</v>
      </c>
      <c r="G105" s="17">
        <f t="shared" si="6"/>
        <v>35458.10650887574</v>
      </c>
      <c r="H105" s="6">
        <v>22</v>
      </c>
      <c r="I105" s="17">
        <v>71300</v>
      </c>
      <c r="J105" s="6">
        <v>823</v>
      </c>
      <c r="K105" s="17">
        <v>34500</v>
      </c>
      <c r="L105" s="3"/>
    </row>
    <row r="106" spans="1:12" ht="12.75">
      <c r="A106" s="6" t="s">
        <v>156</v>
      </c>
      <c r="B106" s="17">
        <f t="shared" si="8"/>
        <v>1216</v>
      </c>
      <c r="C106" s="17">
        <f t="shared" si="7"/>
        <v>81373.3552631579</v>
      </c>
      <c r="D106" s="6">
        <v>666</v>
      </c>
      <c r="E106" s="17">
        <v>114000</v>
      </c>
      <c r="F106" s="17">
        <f t="shared" si="5"/>
        <v>550</v>
      </c>
      <c r="G106" s="17">
        <f t="shared" si="6"/>
        <v>41865.454545454544</v>
      </c>
      <c r="H106" s="6">
        <v>20</v>
      </c>
      <c r="I106" s="17">
        <v>59500</v>
      </c>
      <c r="J106" s="6">
        <v>530</v>
      </c>
      <c r="K106" s="17">
        <v>41200</v>
      </c>
      <c r="L106" s="3"/>
    </row>
    <row r="107" spans="1:12" ht="12.75">
      <c r="A107" s="6" t="s">
        <v>157</v>
      </c>
      <c r="B107" s="17">
        <f t="shared" si="8"/>
        <v>1084</v>
      </c>
      <c r="C107" s="17">
        <f t="shared" si="7"/>
        <v>97259.31734317343</v>
      </c>
      <c r="D107" s="6">
        <v>867</v>
      </c>
      <c r="E107" s="17">
        <v>110600</v>
      </c>
      <c r="F107" s="17">
        <f t="shared" si="5"/>
        <v>217</v>
      </c>
      <c r="G107" s="17">
        <f t="shared" si="6"/>
        <v>43958.06451612903</v>
      </c>
      <c r="H107" s="6">
        <v>70</v>
      </c>
      <c r="I107" s="17">
        <v>44500</v>
      </c>
      <c r="J107" s="6">
        <v>147</v>
      </c>
      <c r="K107" s="17">
        <v>43700</v>
      </c>
      <c r="L107" s="3"/>
    </row>
    <row r="108" spans="1:12" ht="12.75">
      <c r="A108" s="6" t="s">
        <v>158</v>
      </c>
      <c r="B108" s="17">
        <f t="shared" si="8"/>
        <v>1302</v>
      </c>
      <c r="C108" s="17">
        <f t="shared" si="7"/>
        <v>92217.3579109063</v>
      </c>
      <c r="D108" s="6">
        <v>816</v>
      </c>
      <c r="E108" s="17">
        <v>118200</v>
      </c>
      <c r="F108" s="17">
        <f t="shared" si="5"/>
        <v>486</v>
      </c>
      <c r="G108" s="17">
        <f t="shared" si="6"/>
        <v>48592.181069958846</v>
      </c>
      <c r="H108" s="6">
        <v>4</v>
      </c>
      <c r="I108" s="17">
        <v>83800</v>
      </c>
      <c r="J108" s="6">
        <v>482</v>
      </c>
      <c r="K108" s="17">
        <v>48300</v>
      </c>
      <c r="L108" s="3"/>
    </row>
    <row r="109" spans="1:12" ht="12.75">
      <c r="A109" s="6" t="s">
        <v>159</v>
      </c>
      <c r="B109" s="17">
        <f t="shared" si="8"/>
        <v>1805</v>
      </c>
      <c r="C109" s="17">
        <f t="shared" si="7"/>
        <v>72304.87534626039</v>
      </c>
      <c r="D109" s="6">
        <v>843</v>
      </c>
      <c r="E109" s="17">
        <v>104900</v>
      </c>
      <c r="F109" s="17">
        <f t="shared" si="5"/>
        <v>962</v>
      </c>
      <c r="G109" s="17">
        <f t="shared" si="6"/>
        <v>43741.787941787945</v>
      </c>
      <c r="H109" s="6">
        <v>34</v>
      </c>
      <c r="I109" s="17">
        <v>55800</v>
      </c>
      <c r="J109" s="6">
        <v>928</v>
      </c>
      <c r="K109" s="17">
        <v>43300</v>
      </c>
      <c r="L109" s="3"/>
    </row>
    <row r="110" spans="1:12" ht="12.75">
      <c r="A110" s="6" t="s">
        <v>160</v>
      </c>
      <c r="B110" s="17">
        <f t="shared" si="8"/>
        <v>1115</v>
      </c>
      <c r="C110" s="17">
        <f t="shared" si="7"/>
        <v>95648.34080717489</v>
      </c>
      <c r="D110" s="6">
        <v>822</v>
      </c>
      <c r="E110" s="17">
        <v>116600</v>
      </c>
      <c r="F110" s="17">
        <f aca="true" t="shared" si="9" ref="F110:F173">+H110+J110</f>
        <v>293</v>
      </c>
      <c r="G110" s="17">
        <f aca="true" t="shared" si="10" ref="G110:G173">((+H110*I110)+(J110*K110))/F110</f>
        <v>36869.283276450515</v>
      </c>
      <c r="H110" s="6">
        <v>18</v>
      </c>
      <c r="I110" s="17">
        <v>36400</v>
      </c>
      <c r="J110" s="6">
        <v>275</v>
      </c>
      <c r="K110" s="17">
        <v>36900</v>
      </c>
      <c r="L110" s="3"/>
    </row>
    <row r="111" spans="1:12" ht="12.75">
      <c r="A111" s="6" t="s">
        <v>161</v>
      </c>
      <c r="B111" s="17">
        <f t="shared" si="8"/>
        <v>1002</v>
      </c>
      <c r="C111" s="17">
        <f t="shared" si="7"/>
        <v>99353.29341317365</v>
      </c>
      <c r="D111" s="6">
        <v>645</v>
      </c>
      <c r="E111" s="17">
        <v>130200</v>
      </c>
      <c r="F111" s="17">
        <f t="shared" si="9"/>
        <v>357</v>
      </c>
      <c r="G111" s="17">
        <f t="shared" si="10"/>
        <v>43621.8487394958</v>
      </c>
      <c r="H111" s="6">
        <v>50</v>
      </c>
      <c r="I111" s="17">
        <v>72000</v>
      </c>
      <c r="J111" s="6">
        <v>307</v>
      </c>
      <c r="K111" s="17">
        <v>39000</v>
      </c>
      <c r="L111" s="3"/>
    </row>
    <row r="112" spans="1:12" ht="12.75">
      <c r="A112" s="6" t="s">
        <v>162</v>
      </c>
      <c r="B112" s="17">
        <f t="shared" si="8"/>
        <v>1770</v>
      </c>
      <c r="C112" s="17">
        <f t="shared" si="7"/>
        <v>77793.22033898305</v>
      </c>
      <c r="D112" s="6">
        <v>739</v>
      </c>
      <c r="E112" s="17">
        <v>121600</v>
      </c>
      <c r="F112" s="17">
        <f t="shared" si="9"/>
        <v>1031</v>
      </c>
      <c r="G112" s="17">
        <f t="shared" si="10"/>
        <v>46393.404461687685</v>
      </c>
      <c r="H112" s="6">
        <v>26</v>
      </c>
      <c r="I112" s="17">
        <v>61600</v>
      </c>
      <c r="J112" s="6">
        <v>1005</v>
      </c>
      <c r="K112" s="17">
        <v>46000</v>
      </c>
      <c r="L112" s="3"/>
    </row>
    <row r="113" spans="1:12" ht="12.75">
      <c r="A113" s="6" t="s">
        <v>163</v>
      </c>
      <c r="B113" s="17">
        <f t="shared" si="8"/>
        <v>1186</v>
      </c>
      <c r="C113" s="17">
        <f t="shared" si="7"/>
        <v>83506.57672849916</v>
      </c>
      <c r="D113" s="6">
        <v>693</v>
      </c>
      <c r="E113" s="17">
        <v>121700</v>
      </c>
      <c r="F113" s="17">
        <f t="shared" si="9"/>
        <v>493</v>
      </c>
      <c r="G113" s="17">
        <f t="shared" si="10"/>
        <v>29818.864097363083</v>
      </c>
      <c r="H113" s="6">
        <v>8</v>
      </c>
      <c r="I113" s="17">
        <v>73400</v>
      </c>
      <c r="J113" s="6">
        <v>485</v>
      </c>
      <c r="K113" s="17">
        <v>29100</v>
      </c>
      <c r="L113" s="3"/>
    </row>
    <row r="114" spans="1:12" ht="12.75">
      <c r="A114" s="6" t="s">
        <v>164</v>
      </c>
      <c r="B114" s="17">
        <f t="shared" si="8"/>
        <v>2479</v>
      </c>
      <c r="C114" s="17">
        <f t="shared" si="7"/>
        <v>57418.35417507059</v>
      </c>
      <c r="D114" s="6">
        <v>529</v>
      </c>
      <c r="E114" s="17">
        <v>132300</v>
      </c>
      <c r="F114" s="17">
        <f t="shared" si="9"/>
        <v>1950</v>
      </c>
      <c r="G114" s="17">
        <f t="shared" si="10"/>
        <v>37104.307692307695</v>
      </c>
      <c r="H114" s="6">
        <v>8</v>
      </c>
      <c r="I114" s="17">
        <v>280900</v>
      </c>
      <c r="J114" s="6">
        <v>1942</v>
      </c>
      <c r="K114" s="17">
        <v>36100</v>
      </c>
      <c r="L114" s="3"/>
    </row>
    <row r="115" spans="1:12" ht="12.75">
      <c r="A115" s="6" t="s">
        <v>165</v>
      </c>
      <c r="B115" s="17">
        <f t="shared" si="8"/>
        <v>733</v>
      </c>
      <c r="C115" s="17">
        <f t="shared" si="7"/>
        <v>157811.05047748977</v>
      </c>
      <c r="D115" s="6">
        <v>717</v>
      </c>
      <c r="E115" s="17">
        <v>159900</v>
      </c>
      <c r="F115" s="17">
        <f t="shared" si="9"/>
        <v>16</v>
      </c>
      <c r="G115" s="17">
        <f t="shared" si="10"/>
        <v>64200</v>
      </c>
      <c r="H115" s="6">
        <v>16</v>
      </c>
      <c r="I115" s="17">
        <v>64200</v>
      </c>
      <c r="J115" s="6">
        <v>0</v>
      </c>
      <c r="K115" s="17">
        <v>0</v>
      </c>
      <c r="L115" s="3"/>
    </row>
    <row r="116" spans="1:12" ht="12.75">
      <c r="A116" s="6" t="s">
        <v>166</v>
      </c>
      <c r="B116" s="17">
        <f t="shared" si="8"/>
        <v>1658</v>
      </c>
      <c r="C116" s="17">
        <f t="shared" si="7"/>
        <v>66476.96019300362</v>
      </c>
      <c r="D116" s="6">
        <v>699</v>
      </c>
      <c r="E116" s="17">
        <v>96800</v>
      </c>
      <c r="F116" s="17">
        <f t="shared" si="9"/>
        <v>959</v>
      </c>
      <c r="G116" s="17">
        <f t="shared" si="10"/>
        <v>44374.97393117831</v>
      </c>
      <c r="H116" s="6">
        <v>8</v>
      </c>
      <c r="I116" s="17">
        <v>136500</v>
      </c>
      <c r="J116" s="6">
        <v>951</v>
      </c>
      <c r="K116" s="17">
        <v>43600</v>
      </c>
      <c r="L116" s="3"/>
    </row>
    <row r="117" spans="1:12" ht="12.75">
      <c r="A117" s="6" t="s">
        <v>167</v>
      </c>
      <c r="B117" s="17">
        <f t="shared" si="8"/>
        <v>1267</v>
      </c>
      <c r="C117" s="17">
        <f t="shared" si="7"/>
        <v>83899.28966061563</v>
      </c>
      <c r="D117" s="6">
        <v>600</v>
      </c>
      <c r="E117" s="17">
        <v>122200</v>
      </c>
      <c r="F117" s="17">
        <f t="shared" si="9"/>
        <v>667</v>
      </c>
      <c r="G117" s="17">
        <f t="shared" si="10"/>
        <v>49445.87706146926</v>
      </c>
      <c r="H117" s="6">
        <v>18</v>
      </c>
      <c r="I117" s="17">
        <v>51100</v>
      </c>
      <c r="J117" s="6">
        <v>649</v>
      </c>
      <c r="K117" s="17">
        <v>49400</v>
      </c>
      <c r="L117" s="3"/>
    </row>
    <row r="118" spans="1:12" ht="12.75">
      <c r="A118" s="6" t="s">
        <v>168</v>
      </c>
      <c r="B118" s="17">
        <f t="shared" si="8"/>
        <v>1281</v>
      </c>
      <c r="C118" s="17">
        <f t="shared" si="7"/>
        <v>107743.32552693208</v>
      </c>
      <c r="D118" s="6">
        <v>871</v>
      </c>
      <c r="E118" s="17">
        <v>135600</v>
      </c>
      <c r="F118" s="17">
        <f t="shared" si="9"/>
        <v>410</v>
      </c>
      <c r="G118" s="17">
        <f t="shared" si="10"/>
        <v>48564.87804878049</v>
      </c>
      <c r="H118" s="6">
        <v>12</v>
      </c>
      <c r="I118" s="17">
        <v>67300</v>
      </c>
      <c r="J118" s="6">
        <v>398</v>
      </c>
      <c r="K118" s="17">
        <v>48000</v>
      </c>
      <c r="L118" s="3"/>
    </row>
    <row r="119" spans="1:12" ht="12.75">
      <c r="A119" s="6" t="s">
        <v>169</v>
      </c>
      <c r="B119" s="17">
        <f t="shared" si="8"/>
        <v>1509</v>
      </c>
      <c r="C119" s="17">
        <f t="shared" si="7"/>
        <v>90100.26507620941</v>
      </c>
      <c r="D119" s="6">
        <v>857</v>
      </c>
      <c r="E119" s="17">
        <v>124300</v>
      </c>
      <c r="F119" s="17">
        <f t="shared" si="9"/>
        <v>652</v>
      </c>
      <c r="G119" s="17">
        <f t="shared" si="10"/>
        <v>45147.54601226994</v>
      </c>
      <c r="H119" s="6">
        <v>14</v>
      </c>
      <c r="I119" s="17">
        <v>38200</v>
      </c>
      <c r="J119" s="6">
        <v>638</v>
      </c>
      <c r="K119" s="17">
        <v>45300</v>
      </c>
      <c r="L119" s="3"/>
    </row>
    <row r="120" spans="1:12" ht="12.75">
      <c r="A120" s="6" t="s">
        <v>170</v>
      </c>
      <c r="B120" s="17">
        <f t="shared" si="8"/>
        <v>986</v>
      </c>
      <c r="C120" s="17">
        <f t="shared" si="7"/>
        <v>133726.9776876268</v>
      </c>
      <c r="D120" s="6">
        <v>965</v>
      </c>
      <c r="E120" s="17">
        <v>135600</v>
      </c>
      <c r="F120" s="17">
        <f t="shared" si="9"/>
        <v>21</v>
      </c>
      <c r="G120" s="17">
        <f t="shared" si="10"/>
        <v>47657.142857142855</v>
      </c>
      <c r="H120" s="6">
        <v>10</v>
      </c>
      <c r="I120" s="17">
        <v>51900</v>
      </c>
      <c r="J120" s="6">
        <v>11</v>
      </c>
      <c r="K120" s="17">
        <v>43800</v>
      </c>
      <c r="L120" s="3"/>
    </row>
    <row r="121" spans="1:12" ht="12.75">
      <c r="A121" s="6" t="s">
        <v>171</v>
      </c>
      <c r="B121" s="17">
        <f t="shared" si="8"/>
        <v>1964</v>
      </c>
      <c r="C121" s="17">
        <f t="shared" si="7"/>
        <v>78004.27698574337</v>
      </c>
      <c r="D121" s="6">
        <v>888</v>
      </c>
      <c r="E121" s="17">
        <v>130400</v>
      </c>
      <c r="F121" s="17">
        <f t="shared" si="9"/>
        <v>1076</v>
      </c>
      <c r="G121" s="17">
        <f t="shared" si="10"/>
        <v>34763.1970260223</v>
      </c>
      <c r="H121" s="6">
        <v>284</v>
      </c>
      <c r="I121" s="17">
        <v>44700</v>
      </c>
      <c r="J121" s="6">
        <v>792</v>
      </c>
      <c r="K121" s="17">
        <v>31200</v>
      </c>
      <c r="L121" s="3"/>
    </row>
    <row r="122" spans="1:12" ht="12.75">
      <c r="A122" s="6" t="s">
        <v>172</v>
      </c>
      <c r="B122" s="17">
        <f t="shared" si="8"/>
        <v>1730</v>
      </c>
      <c r="C122" s="17">
        <f t="shared" si="7"/>
        <v>86270.17341040462</v>
      </c>
      <c r="D122" s="6">
        <v>964</v>
      </c>
      <c r="E122" s="17">
        <v>132400</v>
      </c>
      <c r="F122" s="17">
        <f t="shared" si="9"/>
        <v>766</v>
      </c>
      <c r="G122" s="17">
        <f t="shared" si="10"/>
        <v>28216.44908616188</v>
      </c>
      <c r="H122" s="6">
        <v>22</v>
      </c>
      <c r="I122" s="17">
        <v>79500</v>
      </c>
      <c r="J122" s="6">
        <v>744</v>
      </c>
      <c r="K122" s="17">
        <v>26700</v>
      </c>
      <c r="L122" s="3"/>
    </row>
    <row r="123" spans="1:12" ht="12.75">
      <c r="A123" s="6" t="s">
        <v>173</v>
      </c>
      <c r="B123" s="17">
        <f t="shared" si="8"/>
        <v>1704</v>
      </c>
      <c r="C123" s="17">
        <f t="shared" si="7"/>
        <v>97807.98122065728</v>
      </c>
      <c r="D123" s="6">
        <v>733</v>
      </c>
      <c r="E123" s="17">
        <v>170400</v>
      </c>
      <c r="F123" s="17">
        <f t="shared" si="9"/>
        <v>971</v>
      </c>
      <c r="G123" s="17">
        <f t="shared" si="10"/>
        <v>43008.85684860968</v>
      </c>
      <c r="H123" s="6">
        <v>6</v>
      </c>
      <c r="I123" s="17">
        <v>76600</v>
      </c>
      <c r="J123" s="6">
        <v>965</v>
      </c>
      <c r="K123" s="17">
        <v>42800</v>
      </c>
      <c r="L123" s="3"/>
    </row>
    <row r="124" spans="1:12" ht="12.75">
      <c r="A124" s="6" t="s">
        <v>174</v>
      </c>
      <c r="B124" s="17">
        <f t="shared" si="8"/>
        <v>1128</v>
      </c>
      <c r="C124" s="17">
        <f t="shared" si="7"/>
        <v>134603.10283687944</v>
      </c>
      <c r="D124" s="6">
        <v>952</v>
      </c>
      <c r="E124" s="17">
        <v>145200</v>
      </c>
      <c r="F124" s="17">
        <f t="shared" si="9"/>
        <v>176</v>
      </c>
      <c r="G124" s="17">
        <f t="shared" si="10"/>
        <v>77283.52272727272</v>
      </c>
      <c r="H124" s="6">
        <v>25</v>
      </c>
      <c r="I124" s="17">
        <v>94700</v>
      </c>
      <c r="J124" s="6">
        <v>151</v>
      </c>
      <c r="K124" s="17">
        <v>74400</v>
      </c>
      <c r="L124" s="3"/>
    </row>
    <row r="125" spans="1:12" ht="12.75">
      <c r="A125" s="6" t="s">
        <v>175</v>
      </c>
      <c r="B125" s="17">
        <f t="shared" si="8"/>
        <v>1949</v>
      </c>
      <c r="C125" s="17">
        <f t="shared" si="7"/>
        <v>79559.10723447922</v>
      </c>
      <c r="D125" s="6">
        <v>816</v>
      </c>
      <c r="E125" s="17">
        <v>137600</v>
      </c>
      <c r="F125" s="17">
        <f t="shared" si="9"/>
        <v>1133</v>
      </c>
      <c r="G125" s="17">
        <f t="shared" si="10"/>
        <v>37757.36981465137</v>
      </c>
      <c r="H125" s="6">
        <v>19</v>
      </c>
      <c r="I125" s="17">
        <v>76300</v>
      </c>
      <c r="J125" s="6">
        <v>1114</v>
      </c>
      <c r="K125" s="17">
        <v>37100</v>
      </c>
      <c r="L125" s="3"/>
    </row>
    <row r="126" spans="1:12" ht="12.75">
      <c r="A126" s="6" t="s">
        <v>176</v>
      </c>
      <c r="B126" s="17">
        <f t="shared" si="8"/>
        <v>1884</v>
      </c>
      <c r="C126" s="17">
        <f t="shared" si="7"/>
        <v>71750.31847133758</v>
      </c>
      <c r="D126" s="6">
        <v>657</v>
      </c>
      <c r="E126" s="17">
        <v>120400</v>
      </c>
      <c r="F126" s="17">
        <f t="shared" si="9"/>
        <v>1227</v>
      </c>
      <c r="G126" s="17">
        <f t="shared" si="10"/>
        <v>45700.73349633252</v>
      </c>
      <c r="H126" s="6">
        <v>48</v>
      </c>
      <c r="I126" s="17">
        <v>58000</v>
      </c>
      <c r="J126" s="6">
        <v>1179</v>
      </c>
      <c r="K126" s="17">
        <v>45200</v>
      </c>
      <c r="L126" s="3"/>
    </row>
    <row r="127" spans="1:12" ht="12.75">
      <c r="A127" s="6" t="s">
        <v>177</v>
      </c>
      <c r="B127" s="17">
        <f t="shared" si="8"/>
        <v>920</v>
      </c>
      <c r="C127" s="17">
        <f t="shared" si="7"/>
        <v>118395.54347826086</v>
      </c>
      <c r="D127" s="6">
        <v>689</v>
      </c>
      <c r="E127" s="17">
        <v>125500</v>
      </c>
      <c r="F127" s="17">
        <f t="shared" si="9"/>
        <v>231</v>
      </c>
      <c r="G127" s="17">
        <f t="shared" si="10"/>
        <v>97205.1948051948</v>
      </c>
      <c r="H127" s="6">
        <v>41</v>
      </c>
      <c r="I127" s="17">
        <v>82400</v>
      </c>
      <c r="J127" s="6">
        <v>190</v>
      </c>
      <c r="K127" s="17">
        <v>100400</v>
      </c>
      <c r="L127" s="3"/>
    </row>
    <row r="128" spans="1:12" ht="12.75">
      <c r="A128" s="6" t="s">
        <v>178</v>
      </c>
      <c r="B128" s="17">
        <f t="shared" si="8"/>
        <v>773</v>
      </c>
      <c r="C128" s="17">
        <f t="shared" si="7"/>
        <v>117816.81759379043</v>
      </c>
      <c r="D128" s="6">
        <v>592</v>
      </c>
      <c r="E128" s="17">
        <v>137900</v>
      </c>
      <c r="F128" s="17">
        <f t="shared" si="9"/>
        <v>181</v>
      </c>
      <c r="G128" s="17">
        <f t="shared" si="10"/>
        <v>52130.386740331494</v>
      </c>
      <c r="H128" s="6">
        <v>10</v>
      </c>
      <c r="I128" s="17">
        <v>61200</v>
      </c>
      <c r="J128" s="6">
        <v>171</v>
      </c>
      <c r="K128" s="17">
        <v>51600</v>
      </c>
      <c r="L128" s="3"/>
    </row>
    <row r="129" spans="1:12" ht="12.75">
      <c r="A129" s="6" t="s">
        <v>179</v>
      </c>
      <c r="B129" s="17">
        <f t="shared" si="8"/>
        <v>2507</v>
      </c>
      <c r="C129" s="17">
        <f t="shared" si="7"/>
        <v>89252.73234942163</v>
      </c>
      <c r="D129" s="6">
        <v>1761</v>
      </c>
      <c r="E129" s="17">
        <v>110800</v>
      </c>
      <c r="F129" s="17">
        <f t="shared" si="9"/>
        <v>746</v>
      </c>
      <c r="G129" s="17">
        <f t="shared" si="10"/>
        <v>38388.47184986595</v>
      </c>
      <c r="H129" s="6">
        <v>47</v>
      </c>
      <c r="I129" s="17">
        <v>63500</v>
      </c>
      <c r="J129" s="6">
        <v>699</v>
      </c>
      <c r="K129" s="17">
        <v>36700</v>
      </c>
      <c r="L129" s="3"/>
    </row>
    <row r="130" spans="1:12" ht="12.75">
      <c r="A130" s="6" t="s">
        <v>180</v>
      </c>
      <c r="B130" s="17">
        <f t="shared" si="8"/>
        <v>1198</v>
      </c>
      <c r="C130" s="17">
        <f t="shared" si="7"/>
        <v>81057.42904841402</v>
      </c>
      <c r="D130" s="6">
        <v>513</v>
      </c>
      <c r="E130" s="17">
        <v>149100</v>
      </c>
      <c r="F130" s="17">
        <f t="shared" si="9"/>
        <v>685</v>
      </c>
      <c r="G130" s="17">
        <f t="shared" si="10"/>
        <v>30100</v>
      </c>
      <c r="H130" s="6">
        <v>0</v>
      </c>
      <c r="I130" s="17">
        <v>0</v>
      </c>
      <c r="J130" s="6">
        <v>685</v>
      </c>
      <c r="K130" s="17">
        <v>30100</v>
      </c>
      <c r="L130" s="3"/>
    </row>
    <row r="131" spans="1:12" ht="12.75">
      <c r="A131" s="6" t="s">
        <v>181</v>
      </c>
      <c r="B131" s="17">
        <f t="shared" si="8"/>
        <v>1642</v>
      </c>
      <c r="C131" s="17">
        <f t="shared" si="7"/>
        <v>83613.27649208282</v>
      </c>
      <c r="D131" s="6">
        <v>714</v>
      </c>
      <c r="E131" s="17">
        <v>132500</v>
      </c>
      <c r="F131" s="17">
        <f t="shared" si="9"/>
        <v>928</v>
      </c>
      <c r="G131" s="17">
        <f t="shared" si="10"/>
        <v>46000</v>
      </c>
      <c r="H131" s="6">
        <v>0</v>
      </c>
      <c r="I131" s="17">
        <v>0</v>
      </c>
      <c r="J131" s="6">
        <v>928</v>
      </c>
      <c r="K131" s="17">
        <v>46000</v>
      </c>
      <c r="L131" s="3"/>
    </row>
    <row r="132" spans="1:12" ht="12.75">
      <c r="A132" s="6" t="s">
        <v>182</v>
      </c>
      <c r="B132" s="17">
        <f t="shared" si="8"/>
        <v>1433</v>
      </c>
      <c r="C132" s="17">
        <f t="shared" si="7"/>
        <v>64384.4382414515</v>
      </c>
      <c r="D132" s="6">
        <v>604</v>
      </c>
      <c r="E132" s="17">
        <v>129800</v>
      </c>
      <c r="F132" s="17">
        <f t="shared" si="9"/>
        <v>829</v>
      </c>
      <c r="G132" s="17">
        <f t="shared" si="10"/>
        <v>16723.401688781665</v>
      </c>
      <c r="H132" s="6">
        <v>4</v>
      </c>
      <c r="I132" s="17">
        <v>62800</v>
      </c>
      <c r="J132" s="6">
        <v>825</v>
      </c>
      <c r="K132" s="17">
        <v>16500</v>
      </c>
      <c r="L132" s="3"/>
    </row>
    <row r="133" spans="1:12" ht="12.75">
      <c r="A133" s="6" t="s">
        <v>183</v>
      </c>
      <c r="B133" s="17">
        <f t="shared" si="8"/>
        <v>1803</v>
      </c>
      <c r="C133" s="17">
        <f t="shared" si="7"/>
        <v>70794.62007764836</v>
      </c>
      <c r="D133" s="6">
        <v>727</v>
      </c>
      <c r="E133" s="17">
        <v>120700</v>
      </c>
      <c r="F133" s="17">
        <f t="shared" si="9"/>
        <v>1076</v>
      </c>
      <c r="G133" s="17">
        <f t="shared" si="10"/>
        <v>37076.02230483272</v>
      </c>
      <c r="H133" s="6">
        <v>18</v>
      </c>
      <c r="I133" s="17">
        <v>53300</v>
      </c>
      <c r="J133" s="6">
        <v>1058</v>
      </c>
      <c r="K133" s="17">
        <v>36800</v>
      </c>
      <c r="L133" s="3"/>
    </row>
    <row r="134" spans="1:12" ht="12.75">
      <c r="A134" s="6" t="s">
        <v>184</v>
      </c>
      <c r="B134" s="17">
        <f t="shared" si="8"/>
        <v>563</v>
      </c>
      <c r="C134" s="17">
        <f t="shared" si="7"/>
        <v>124641.20781527531</v>
      </c>
      <c r="D134" s="6">
        <v>557</v>
      </c>
      <c r="E134" s="17">
        <v>125400</v>
      </c>
      <c r="F134" s="17">
        <f t="shared" si="9"/>
        <v>6</v>
      </c>
      <c r="G134" s="17">
        <f t="shared" si="10"/>
        <v>54200</v>
      </c>
      <c r="H134" s="6">
        <v>0</v>
      </c>
      <c r="I134" s="17">
        <v>0</v>
      </c>
      <c r="J134" s="6">
        <v>6</v>
      </c>
      <c r="K134" s="17">
        <v>54200</v>
      </c>
      <c r="L134" s="3"/>
    </row>
    <row r="135" spans="1:12" ht="12.75">
      <c r="A135" s="6" t="s">
        <v>185</v>
      </c>
      <c r="B135" s="17">
        <f t="shared" si="8"/>
        <v>533</v>
      </c>
      <c r="C135" s="17">
        <f t="shared" si="7"/>
        <v>139551.03189493433</v>
      </c>
      <c r="D135" s="6">
        <v>480</v>
      </c>
      <c r="E135" s="17">
        <v>142600</v>
      </c>
      <c r="F135" s="17">
        <f t="shared" si="9"/>
        <v>53</v>
      </c>
      <c r="G135" s="17">
        <f t="shared" si="10"/>
        <v>111937.7358490566</v>
      </c>
      <c r="H135" s="6">
        <v>40</v>
      </c>
      <c r="I135" s="17">
        <v>90500</v>
      </c>
      <c r="J135" s="6">
        <v>13</v>
      </c>
      <c r="K135" s="17">
        <v>177900</v>
      </c>
      <c r="L135" s="3"/>
    </row>
    <row r="136" spans="1:12" ht="12.75">
      <c r="A136" s="6" t="s">
        <v>186</v>
      </c>
      <c r="B136" s="17">
        <f t="shared" si="8"/>
        <v>850</v>
      </c>
      <c r="C136" s="17">
        <f t="shared" si="7"/>
        <v>101243.05882352941</v>
      </c>
      <c r="D136" s="6">
        <v>470</v>
      </c>
      <c r="E136" s="17">
        <v>148200</v>
      </c>
      <c r="F136" s="17">
        <f t="shared" si="9"/>
        <v>380</v>
      </c>
      <c r="G136" s="17">
        <f t="shared" si="10"/>
        <v>43164.73684210526</v>
      </c>
      <c r="H136" s="6">
        <v>9</v>
      </c>
      <c r="I136" s="17">
        <v>132400</v>
      </c>
      <c r="J136" s="6">
        <v>371</v>
      </c>
      <c r="K136" s="17">
        <v>41000</v>
      </c>
      <c r="L136" s="3"/>
    </row>
    <row r="137" spans="1:12" ht="12.75">
      <c r="A137" s="6" t="s">
        <v>187</v>
      </c>
      <c r="B137" s="17">
        <f t="shared" si="8"/>
        <v>1001</v>
      </c>
      <c r="C137" s="17">
        <f aca="true" t="shared" si="11" ref="C137:C200">((+D137*E137)+(H137*I137)+(J137*K137))/B137</f>
        <v>76049.95004995004</v>
      </c>
      <c r="D137" s="6">
        <v>360</v>
      </c>
      <c r="E137" s="17">
        <v>151600</v>
      </c>
      <c r="F137" s="17">
        <f t="shared" si="9"/>
        <v>641</v>
      </c>
      <c r="G137" s="17">
        <f t="shared" si="10"/>
        <v>33619.34477379095</v>
      </c>
      <c r="H137" s="6">
        <v>172</v>
      </c>
      <c r="I137" s="17">
        <v>30400</v>
      </c>
      <c r="J137" s="6">
        <v>469</v>
      </c>
      <c r="K137" s="17">
        <v>34800</v>
      </c>
      <c r="L137" s="3"/>
    </row>
    <row r="138" spans="1:12" ht="12.75">
      <c r="A138" s="6" t="s">
        <v>188</v>
      </c>
      <c r="B138" s="17">
        <f t="shared" si="8"/>
        <v>1316</v>
      </c>
      <c r="C138" s="17">
        <f t="shared" si="11"/>
        <v>73903.49544072949</v>
      </c>
      <c r="D138" s="6">
        <v>337</v>
      </c>
      <c r="E138" s="17">
        <v>168700</v>
      </c>
      <c r="F138" s="17">
        <f t="shared" si="9"/>
        <v>979</v>
      </c>
      <c r="G138" s="17">
        <f t="shared" si="10"/>
        <v>41271.80796731359</v>
      </c>
      <c r="H138" s="6">
        <v>28</v>
      </c>
      <c r="I138" s="17">
        <v>53900</v>
      </c>
      <c r="J138" s="6">
        <v>951</v>
      </c>
      <c r="K138" s="17">
        <v>40900</v>
      </c>
      <c r="L138" s="3"/>
    </row>
    <row r="139" spans="1:12" ht="12.75">
      <c r="A139" s="6" t="s">
        <v>189</v>
      </c>
      <c r="B139" s="17">
        <f t="shared" si="8"/>
        <v>974</v>
      </c>
      <c r="C139" s="17">
        <f t="shared" si="11"/>
        <v>61866.94045174538</v>
      </c>
      <c r="D139" s="6">
        <v>331</v>
      </c>
      <c r="E139" s="17">
        <v>120500</v>
      </c>
      <c r="F139" s="17">
        <f t="shared" si="9"/>
        <v>643</v>
      </c>
      <c r="G139" s="17">
        <f t="shared" si="10"/>
        <v>31684.136858475893</v>
      </c>
      <c r="H139" s="6">
        <v>6</v>
      </c>
      <c r="I139" s="17">
        <v>30000</v>
      </c>
      <c r="J139" s="6">
        <v>637</v>
      </c>
      <c r="K139" s="17">
        <v>31700</v>
      </c>
      <c r="L139" s="3"/>
    </row>
    <row r="140" spans="1:12" ht="12.75">
      <c r="A140" s="6" t="s">
        <v>190</v>
      </c>
      <c r="B140" s="17">
        <f t="shared" si="8"/>
        <v>738</v>
      </c>
      <c r="C140" s="17">
        <f t="shared" si="11"/>
        <v>72113.0081300813</v>
      </c>
      <c r="D140" s="6">
        <v>340</v>
      </c>
      <c r="E140" s="17">
        <v>108900</v>
      </c>
      <c r="F140" s="17">
        <f t="shared" si="9"/>
        <v>398</v>
      </c>
      <c r="G140" s="17">
        <f t="shared" si="10"/>
        <v>40686.934673366835</v>
      </c>
      <c r="H140" s="6">
        <v>2</v>
      </c>
      <c r="I140" s="17">
        <v>97500</v>
      </c>
      <c r="J140" s="6">
        <v>396</v>
      </c>
      <c r="K140" s="17">
        <v>40400</v>
      </c>
      <c r="L140" s="3"/>
    </row>
    <row r="141" spans="1:12" ht="12.75">
      <c r="A141" s="6" t="s">
        <v>191</v>
      </c>
      <c r="B141" s="17">
        <f t="shared" si="8"/>
        <v>1182</v>
      </c>
      <c r="C141" s="17">
        <f t="shared" si="11"/>
        <v>77261.59052453468</v>
      </c>
      <c r="D141" s="6">
        <v>599</v>
      </c>
      <c r="E141" s="17">
        <v>113400</v>
      </c>
      <c r="F141" s="17">
        <f t="shared" si="9"/>
        <v>583</v>
      </c>
      <c r="G141" s="17">
        <f t="shared" si="10"/>
        <v>40131.38936535163</v>
      </c>
      <c r="H141" s="6">
        <v>14</v>
      </c>
      <c r="I141" s="17">
        <v>53600</v>
      </c>
      <c r="J141" s="6">
        <v>569</v>
      </c>
      <c r="K141" s="17">
        <v>39800</v>
      </c>
      <c r="L141" s="3"/>
    </row>
    <row r="142" spans="1:12" ht="12.75">
      <c r="A142" s="6" t="s">
        <v>192</v>
      </c>
      <c r="B142" s="17">
        <f t="shared" si="8"/>
        <v>1497</v>
      </c>
      <c r="C142" s="17">
        <f t="shared" si="11"/>
        <v>63184.96993987976</v>
      </c>
      <c r="D142" s="6">
        <v>471</v>
      </c>
      <c r="E142" s="17">
        <v>127700</v>
      </c>
      <c r="F142" s="17">
        <f t="shared" si="9"/>
        <v>1026</v>
      </c>
      <c r="G142" s="17">
        <f t="shared" si="10"/>
        <v>33568.42105263158</v>
      </c>
      <c r="H142" s="6">
        <v>18</v>
      </c>
      <c r="I142" s="17">
        <v>65400</v>
      </c>
      <c r="J142" s="6">
        <v>1008</v>
      </c>
      <c r="K142" s="17">
        <v>33000</v>
      </c>
      <c r="L142" s="3"/>
    </row>
    <row r="143" spans="1:12" ht="12.75">
      <c r="A143" s="6" t="s">
        <v>193</v>
      </c>
      <c r="B143" s="17">
        <f aca="true" t="shared" si="12" ref="B143:B206">+D143+H143+J143</f>
        <v>973</v>
      </c>
      <c r="C143" s="17">
        <f t="shared" si="11"/>
        <v>87665.98150051388</v>
      </c>
      <c r="D143" s="6">
        <v>675</v>
      </c>
      <c r="E143" s="17">
        <v>109000</v>
      </c>
      <c r="F143" s="17">
        <f t="shared" si="9"/>
        <v>298</v>
      </c>
      <c r="G143" s="17">
        <f t="shared" si="10"/>
        <v>39342.281879194634</v>
      </c>
      <c r="H143" s="6">
        <v>36</v>
      </c>
      <c r="I143" s="17">
        <v>59300</v>
      </c>
      <c r="J143" s="6">
        <v>262</v>
      </c>
      <c r="K143" s="17">
        <v>36600</v>
      </c>
      <c r="L143" s="3"/>
    </row>
    <row r="144" spans="1:12" ht="12.75">
      <c r="A144" s="6" t="s">
        <v>194</v>
      </c>
      <c r="B144" s="17">
        <f t="shared" si="12"/>
        <v>1118</v>
      </c>
      <c r="C144" s="17">
        <f t="shared" si="11"/>
        <v>97042.03935599285</v>
      </c>
      <c r="D144" s="6">
        <v>658</v>
      </c>
      <c r="E144" s="17">
        <v>135800</v>
      </c>
      <c r="F144" s="17">
        <f t="shared" si="9"/>
        <v>460</v>
      </c>
      <c r="G144" s="17">
        <f t="shared" si="10"/>
        <v>41601.30434782609</v>
      </c>
      <c r="H144" s="6">
        <v>43</v>
      </c>
      <c r="I144" s="17">
        <v>58100</v>
      </c>
      <c r="J144" s="6">
        <v>417</v>
      </c>
      <c r="K144" s="17">
        <v>39900</v>
      </c>
      <c r="L144" s="3"/>
    </row>
    <row r="145" spans="1:12" ht="12.75">
      <c r="A145" s="6" t="s">
        <v>195</v>
      </c>
      <c r="B145" s="17">
        <f t="shared" si="12"/>
        <v>1233</v>
      </c>
      <c r="C145" s="17">
        <f t="shared" si="11"/>
        <v>73632.11678832117</v>
      </c>
      <c r="D145" s="6">
        <v>647</v>
      </c>
      <c r="E145" s="17">
        <v>130800</v>
      </c>
      <c r="F145" s="17">
        <f t="shared" si="9"/>
        <v>586</v>
      </c>
      <c r="G145" s="17">
        <f t="shared" si="10"/>
        <v>10513.310580204778</v>
      </c>
      <c r="H145" s="6">
        <v>70</v>
      </c>
      <c r="I145" s="17">
        <v>60000</v>
      </c>
      <c r="J145" s="6">
        <v>516</v>
      </c>
      <c r="K145" s="17">
        <v>3800</v>
      </c>
      <c r="L145" s="3"/>
    </row>
    <row r="146" spans="1:12" ht="12.75">
      <c r="A146" s="6" t="s">
        <v>196</v>
      </c>
      <c r="B146" s="17">
        <f t="shared" si="12"/>
        <v>1070</v>
      </c>
      <c r="C146" s="17">
        <f t="shared" si="11"/>
        <v>113844.7663551402</v>
      </c>
      <c r="D146" s="6">
        <v>693</v>
      </c>
      <c r="E146" s="17">
        <v>149300</v>
      </c>
      <c r="F146" s="17">
        <f t="shared" si="9"/>
        <v>377</v>
      </c>
      <c r="G146" s="17">
        <f t="shared" si="10"/>
        <v>48671.0875331565</v>
      </c>
      <c r="H146" s="6">
        <v>24</v>
      </c>
      <c r="I146" s="17">
        <v>55600</v>
      </c>
      <c r="J146" s="6">
        <v>353</v>
      </c>
      <c r="K146" s="17">
        <v>48200</v>
      </c>
      <c r="L146" s="3"/>
    </row>
    <row r="147" spans="1:12" ht="12.75">
      <c r="A147" s="6" t="s">
        <v>197</v>
      </c>
      <c r="B147" s="17">
        <f t="shared" si="12"/>
        <v>876</v>
      </c>
      <c r="C147" s="17">
        <f t="shared" si="11"/>
        <v>137448.2876712329</v>
      </c>
      <c r="D147" s="6">
        <v>727</v>
      </c>
      <c r="E147" s="17">
        <v>156700</v>
      </c>
      <c r="F147" s="17">
        <f t="shared" si="9"/>
        <v>149</v>
      </c>
      <c r="G147" s="17">
        <f t="shared" si="10"/>
        <v>43515.43624161074</v>
      </c>
      <c r="H147" s="6">
        <v>22</v>
      </c>
      <c r="I147" s="17">
        <v>86900</v>
      </c>
      <c r="J147" s="6">
        <v>127</v>
      </c>
      <c r="K147" s="17">
        <v>36000</v>
      </c>
      <c r="L147" s="3"/>
    </row>
    <row r="148" spans="1:12" ht="12.75">
      <c r="A148" s="6" t="s">
        <v>198</v>
      </c>
      <c r="B148" s="17">
        <f t="shared" si="12"/>
        <v>852</v>
      </c>
      <c r="C148" s="17">
        <f t="shared" si="11"/>
        <v>116745.07042253521</v>
      </c>
      <c r="D148" s="6">
        <v>570</v>
      </c>
      <c r="E148" s="17">
        <v>142600</v>
      </c>
      <c r="F148" s="17">
        <f t="shared" si="9"/>
        <v>282</v>
      </c>
      <c r="G148" s="17">
        <f t="shared" si="10"/>
        <v>64485.10638297872</v>
      </c>
      <c r="H148" s="6">
        <v>12</v>
      </c>
      <c r="I148" s="17">
        <v>75400</v>
      </c>
      <c r="J148" s="6">
        <v>270</v>
      </c>
      <c r="K148" s="17">
        <v>64000</v>
      </c>
      <c r="L148" s="3"/>
    </row>
    <row r="149" spans="1:12" ht="12.75">
      <c r="A149" s="6" t="s">
        <v>199</v>
      </c>
      <c r="B149" s="17">
        <f t="shared" si="12"/>
        <v>773</v>
      </c>
      <c r="C149" s="17">
        <f t="shared" si="11"/>
        <v>100678.26649417852</v>
      </c>
      <c r="D149" s="6">
        <v>534</v>
      </c>
      <c r="E149" s="17">
        <v>129300</v>
      </c>
      <c r="F149" s="17">
        <f t="shared" si="9"/>
        <v>239</v>
      </c>
      <c r="G149" s="17">
        <f t="shared" si="10"/>
        <v>36728.45188284519</v>
      </c>
      <c r="H149" s="6">
        <v>23</v>
      </c>
      <c r="I149" s="17">
        <v>53900</v>
      </c>
      <c r="J149" s="6">
        <v>216</v>
      </c>
      <c r="K149" s="17">
        <v>34900</v>
      </c>
      <c r="L149" s="3"/>
    </row>
    <row r="150" spans="1:12" ht="12.75">
      <c r="A150" s="6" t="s">
        <v>200</v>
      </c>
      <c r="B150" s="17">
        <f t="shared" si="12"/>
        <v>1374</v>
      </c>
      <c r="C150" s="17">
        <f t="shared" si="11"/>
        <v>94519.65065502183</v>
      </c>
      <c r="D150" s="6">
        <v>720</v>
      </c>
      <c r="E150" s="17">
        <v>120900</v>
      </c>
      <c r="F150" s="17">
        <f t="shared" si="9"/>
        <v>654</v>
      </c>
      <c r="G150" s="17">
        <f t="shared" si="10"/>
        <v>65477.064220183485</v>
      </c>
      <c r="H150" s="6">
        <v>16</v>
      </c>
      <c r="I150" s="17">
        <v>84500</v>
      </c>
      <c r="J150" s="6">
        <v>638</v>
      </c>
      <c r="K150" s="17">
        <v>65000</v>
      </c>
      <c r="L150" s="3"/>
    </row>
    <row r="151" spans="1:12" ht="12.75">
      <c r="A151" s="6" t="s">
        <v>201</v>
      </c>
      <c r="B151" s="17">
        <f t="shared" si="12"/>
        <v>519</v>
      </c>
      <c r="C151" s="17">
        <f t="shared" si="11"/>
        <v>112033.5260115607</v>
      </c>
      <c r="D151" s="6">
        <v>387</v>
      </c>
      <c r="E151" s="17">
        <v>138400</v>
      </c>
      <c r="F151" s="17">
        <f t="shared" si="9"/>
        <v>132</v>
      </c>
      <c r="G151" s="17">
        <f t="shared" si="10"/>
        <v>34731.818181818184</v>
      </c>
      <c r="H151" s="6">
        <v>14</v>
      </c>
      <c r="I151" s="17">
        <v>58600</v>
      </c>
      <c r="J151" s="6">
        <v>118</v>
      </c>
      <c r="K151" s="17">
        <v>31900</v>
      </c>
      <c r="L151" s="3"/>
    </row>
    <row r="152" spans="1:12" ht="12.75">
      <c r="A152" s="6" t="s">
        <v>202</v>
      </c>
      <c r="B152" s="17">
        <f t="shared" si="12"/>
        <v>1159</v>
      </c>
      <c r="C152" s="17">
        <f t="shared" si="11"/>
        <v>78532.26919758413</v>
      </c>
      <c r="D152" s="6">
        <v>531</v>
      </c>
      <c r="E152" s="17">
        <v>137200</v>
      </c>
      <c r="F152" s="17">
        <f t="shared" si="9"/>
        <v>628</v>
      </c>
      <c r="G152" s="17">
        <f t="shared" si="10"/>
        <v>28926.273885350318</v>
      </c>
      <c r="H152" s="6">
        <v>149</v>
      </c>
      <c r="I152" s="17">
        <v>52800</v>
      </c>
      <c r="J152" s="6">
        <v>479</v>
      </c>
      <c r="K152" s="17">
        <v>21500</v>
      </c>
      <c r="L152" s="3"/>
    </row>
    <row r="153" spans="1:12" ht="12.75">
      <c r="A153" s="6" t="s">
        <v>4</v>
      </c>
      <c r="B153" s="17">
        <f t="shared" si="12"/>
        <v>583</v>
      </c>
      <c r="C153" s="17">
        <f t="shared" si="11"/>
        <v>116951.28644939966</v>
      </c>
      <c r="D153" s="6">
        <v>524</v>
      </c>
      <c r="E153" s="17">
        <v>123300</v>
      </c>
      <c r="F153" s="17">
        <f t="shared" si="9"/>
        <v>59</v>
      </c>
      <c r="G153" s="17">
        <f t="shared" si="10"/>
        <v>60566.101694915254</v>
      </c>
      <c r="H153" s="6">
        <v>14</v>
      </c>
      <c r="I153" s="17">
        <v>106100</v>
      </c>
      <c r="J153" s="6">
        <v>45</v>
      </c>
      <c r="K153" s="17">
        <v>46400</v>
      </c>
      <c r="L153" s="3"/>
    </row>
    <row r="154" spans="1:12" ht="12.75">
      <c r="A154" s="6" t="s">
        <v>5</v>
      </c>
      <c r="B154" s="17">
        <f t="shared" si="12"/>
        <v>596</v>
      </c>
      <c r="C154" s="17">
        <f t="shared" si="11"/>
        <v>115031.04026845637</v>
      </c>
      <c r="D154" s="6">
        <v>511</v>
      </c>
      <c r="E154" s="17">
        <v>124600</v>
      </c>
      <c r="F154" s="17">
        <f t="shared" si="9"/>
        <v>85</v>
      </c>
      <c r="G154" s="17">
        <f t="shared" si="10"/>
        <v>57504.705882352944</v>
      </c>
      <c r="H154" s="6">
        <v>77</v>
      </c>
      <c r="I154" s="17">
        <v>60300</v>
      </c>
      <c r="J154" s="6">
        <v>8</v>
      </c>
      <c r="K154" s="17">
        <v>30600</v>
      </c>
      <c r="L154" s="3"/>
    </row>
    <row r="155" spans="1:12" ht="12.75">
      <c r="A155" s="6" t="s">
        <v>6</v>
      </c>
      <c r="B155" s="17">
        <f t="shared" si="12"/>
        <v>1437</v>
      </c>
      <c r="C155" s="17">
        <f t="shared" si="11"/>
        <v>88800.20876826723</v>
      </c>
      <c r="D155" s="6">
        <v>713</v>
      </c>
      <c r="E155" s="17">
        <v>123300</v>
      </c>
      <c r="F155" s="17">
        <f t="shared" si="9"/>
        <v>724</v>
      </c>
      <c r="G155" s="17">
        <f t="shared" si="10"/>
        <v>54824.585635359115</v>
      </c>
      <c r="H155" s="6">
        <v>214</v>
      </c>
      <c r="I155" s="17">
        <v>52500</v>
      </c>
      <c r="J155" s="6">
        <v>510</v>
      </c>
      <c r="K155" s="17">
        <v>55800</v>
      </c>
      <c r="L155" s="3"/>
    </row>
    <row r="156" spans="1:12" ht="12.75">
      <c r="A156" s="6" t="s">
        <v>7</v>
      </c>
      <c r="B156" s="17">
        <f t="shared" si="12"/>
        <v>719</v>
      </c>
      <c r="C156" s="17">
        <f t="shared" si="11"/>
        <v>153285.95271210014</v>
      </c>
      <c r="D156" s="6">
        <v>697</v>
      </c>
      <c r="E156" s="17">
        <v>156000</v>
      </c>
      <c r="F156" s="17">
        <f t="shared" si="9"/>
        <v>22</v>
      </c>
      <c r="G156" s="17">
        <f t="shared" si="10"/>
        <v>67300</v>
      </c>
      <c r="H156" s="6">
        <v>22</v>
      </c>
      <c r="I156" s="17">
        <v>67300</v>
      </c>
      <c r="J156" s="6">
        <v>0</v>
      </c>
      <c r="K156" s="17">
        <v>0</v>
      </c>
      <c r="L156" s="3"/>
    </row>
    <row r="157" spans="1:12" ht="12.75">
      <c r="A157" s="6" t="s">
        <v>8</v>
      </c>
      <c r="B157" s="17">
        <f t="shared" si="12"/>
        <v>977</v>
      </c>
      <c r="C157" s="17">
        <f t="shared" si="11"/>
        <v>98576.25383828045</v>
      </c>
      <c r="D157" s="6">
        <v>651</v>
      </c>
      <c r="E157" s="17">
        <v>124000</v>
      </c>
      <c r="F157" s="17">
        <f t="shared" si="9"/>
        <v>326</v>
      </c>
      <c r="G157" s="17">
        <f t="shared" si="10"/>
        <v>47806.74846625767</v>
      </c>
      <c r="H157" s="6">
        <v>16</v>
      </c>
      <c r="I157" s="17">
        <v>77000</v>
      </c>
      <c r="J157" s="6">
        <v>310</v>
      </c>
      <c r="K157" s="17">
        <v>46300</v>
      </c>
      <c r="L157" s="3"/>
    </row>
    <row r="158" spans="1:12" ht="12.75">
      <c r="A158" s="6" t="s">
        <v>9</v>
      </c>
      <c r="B158" s="17">
        <f t="shared" si="12"/>
        <v>900</v>
      </c>
      <c r="C158" s="17">
        <f t="shared" si="11"/>
        <v>115092.33333333333</v>
      </c>
      <c r="D158" s="6">
        <v>831</v>
      </c>
      <c r="E158" s="17">
        <v>116600</v>
      </c>
      <c r="F158" s="17">
        <f t="shared" si="9"/>
        <v>69</v>
      </c>
      <c r="G158" s="17">
        <f t="shared" si="10"/>
        <v>96934.78260869565</v>
      </c>
      <c r="H158" s="6">
        <v>51</v>
      </c>
      <c r="I158" s="17">
        <v>64900</v>
      </c>
      <c r="J158" s="6">
        <v>18</v>
      </c>
      <c r="K158" s="17">
        <v>187700</v>
      </c>
      <c r="L158" s="3"/>
    </row>
    <row r="159" spans="1:12" ht="12.75">
      <c r="A159" s="6" t="s">
        <v>10</v>
      </c>
      <c r="B159" s="17">
        <f t="shared" si="12"/>
        <v>868</v>
      </c>
      <c r="C159" s="17">
        <f t="shared" si="11"/>
        <v>116596.3133640553</v>
      </c>
      <c r="D159" s="6">
        <v>784</v>
      </c>
      <c r="E159" s="17">
        <v>124500</v>
      </c>
      <c r="F159" s="17">
        <f t="shared" si="9"/>
        <v>84</v>
      </c>
      <c r="G159" s="17">
        <f t="shared" si="10"/>
        <v>42828.57142857143</v>
      </c>
      <c r="H159" s="6">
        <v>68</v>
      </c>
      <c r="I159" s="17">
        <v>49000</v>
      </c>
      <c r="J159" s="6">
        <v>16</v>
      </c>
      <c r="K159" s="17">
        <v>16600</v>
      </c>
      <c r="L159" s="3"/>
    </row>
    <row r="160" spans="1:12" ht="12.75">
      <c r="A160" s="6" t="s">
        <v>11</v>
      </c>
      <c r="B160" s="17">
        <f t="shared" si="12"/>
        <v>913</v>
      </c>
      <c r="C160" s="17">
        <f t="shared" si="11"/>
        <v>118084.2278203724</v>
      </c>
      <c r="D160" s="6">
        <v>653</v>
      </c>
      <c r="E160" s="17">
        <v>137100</v>
      </c>
      <c r="F160" s="17">
        <f t="shared" si="9"/>
        <v>260</v>
      </c>
      <c r="G160" s="17">
        <f t="shared" si="10"/>
        <v>70325.38461538461</v>
      </c>
      <c r="H160" s="6">
        <v>22</v>
      </c>
      <c r="I160" s="17">
        <v>70600</v>
      </c>
      <c r="J160" s="6">
        <v>238</v>
      </c>
      <c r="K160" s="17">
        <v>70300</v>
      </c>
      <c r="L160" s="3"/>
    </row>
    <row r="161" spans="1:12" ht="12.75">
      <c r="A161" s="6" t="s">
        <v>12</v>
      </c>
      <c r="B161" s="17">
        <f t="shared" si="12"/>
        <v>804</v>
      </c>
      <c r="C161" s="17">
        <f t="shared" si="11"/>
        <v>132745.2736318408</v>
      </c>
      <c r="D161" s="6">
        <v>758</v>
      </c>
      <c r="E161" s="17">
        <v>137700</v>
      </c>
      <c r="F161" s="17">
        <f t="shared" si="9"/>
        <v>46</v>
      </c>
      <c r="G161" s="17">
        <f t="shared" si="10"/>
        <v>51100</v>
      </c>
      <c r="H161" s="6">
        <v>46</v>
      </c>
      <c r="I161" s="17">
        <v>51100</v>
      </c>
      <c r="J161" s="6">
        <v>0</v>
      </c>
      <c r="K161" s="17">
        <v>0</v>
      </c>
      <c r="L161" s="3"/>
    </row>
    <row r="162" spans="1:12" ht="12.75">
      <c r="A162" s="6" t="s">
        <v>13</v>
      </c>
      <c r="B162" s="17">
        <f t="shared" si="12"/>
        <v>965</v>
      </c>
      <c r="C162" s="17">
        <f t="shared" si="11"/>
        <v>94590.56994818653</v>
      </c>
      <c r="D162" s="6">
        <v>688</v>
      </c>
      <c r="E162" s="17">
        <v>118200</v>
      </c>
      <c r="F162" s="17">
        <f t="shared" si="9"/>
        <v>277</v>
      </c>
      <c r="G162" s="17">
        <f t="shared" si="10"/>
        <v>35950.54151624549</v>
      </c>
      <c r="H162" s="6">
        <v>22</v>
      </c>
      <c r="I162" s="17">
        <v>31900</v>
      </c>
      <c r="J162" s="6">
        <v>255</v>
      </c>
      <c r="K162" s="17">
        <v>36300</v>
      </c>
      <c r="L162" s="3"/>
    </row>
    <row r="163" spans="1:12" ht="12.75">
      <c r="A163" s="6" t="s">
        <v>14</v>
      </c>
      <c r="B163" s="17">
        <f t="shared" si="12"/>
        <v>825</v>
      </c>
      <c r="C163" s="17">
        <f t="shared" si="11"/>
        <v>100870.90909090909</v>
      </c>
      <c r="D163" s="6">
        <v>536</v>
      </c>
      <c r="E163" s="17">
        <v>129800</v>
      </c>
      <c r="F163" s="17">
        <f t="shared" si="9"/>
        <v>289</v>
      </c>
      <c r="G163" s="17">
        <f t="shared" si="10"/>
        <v>47216.955017301036</v>
      </c>
      <c r="H163" s="6">
        <v>20</v>
      </c>
      <c r="I163" s="17">
        <v>73000</v>
      </c>
      <c r="J163" s="6">
        <v>269</v>
      </c>
      <c r="K163" s="17">
        <v>45300</v>
      </c>
      <c r="L163" s="3"/>
    </row>
    <row r="164" spans="1:12" ht="12.75">
      <c r="A164" s="6" t="s">
        <v>15</v>
      </c>
      <c r="B164" s="17">
        <f t="shared" si="12"/>
        <v>646</v>
      </c>
      <c r="C164" s="17">
        <f t="shared" si="11"/>
        <v>118995.66563467492</v>
      </c>
      <c r="D164" s="6">
        <v>642</v>
      </c>
      <c r="E164" s="17">
        <v>119600</v>
      </c>
      <c r="F164" s="17">
        <f t="shared" si="9"/>
        <v>4</v>
      </c>
      <c r="G164" s="17">
        <f t="shared" si="10"/>
        <v>22000</v>
      </c>
      <c r="H164" s="6">
        <v>4</v>
      </c>
      <c r="I164" s="17">
        <v>22000</v>
      </c>
      <c r="J164" s="6">
        <v>0</v>
      </c>
      <c r="K164" s="17">
        <v>0</v>
      </c>
      <c r="L164" s="3"/>
    </row>
    <row r="165" spans="1:12" ht="12.75">
      <c r="A165" s="6" t="s">
        <v>16</v>
      </c>
      <c r="B165" s="17">
        <f t="shared" si="12"/>
        <v>1549</v>
      </c>
      <c r="C165" s="17">
        <f t="shared" si="11"/>
        <v>105100.32278889607</v>
      </c>
      <c r="D165" s="6">
        <v>956</v>
      </c>
      <c r="E165" s="17">
        <v>130200</v>
      </c>
      <c r="F165" s="17">
        <f t="shared" si="9"/>
        <v>593</v>
      </c>
      <c r="G165" s="17">
        <f t="shared" si="10"/>
        <v>64636.08768971332</v>
      </c>
      <c r="H165" s="6">
        <v>81</v>
      </c>
      <c r="I165" s="17">
        <v>63600</v>
      </c>
      <c r="J165" s="6">
        <v>512</v>
      </c>
      <c r="K165" s="17">
        <v>64800</v>
      </c>
      <c r="L165" s="3"/>
    </row>
    <row r="166" spans="1:12" ht="12.75">
      <c r="A166" s="6" t="s">
        <v>17</v>
      </c>
      <c r="B166" s="17">
        <f t="shared" si="12"/>
        <v>1343</v>
      </c>
      <c r="C166" s="17">
        <f t="shared" si="11"/>
        <v>105481.01265822785</v>
      </c>
      <c r="D166" s="6">
        <v>1049</v>
      </c>
      <c r="E166" s="17">
        <v>121400</v>
      </c>
      <c r="F166" s="17">
        <f t="shared" si="9"/>
        <v>294</v>
      </c>
      <c r="G166" s="17">
        <f t="shared" si="10"/>
        <v>48681.63265306123</v>
      </c>
      <c r="H166" s="6">
        <v>72</v>
      </c>
      <c r="I166" s="17">
        <v>51400</v>
      </c>
      <c r="J166" s="6">
        <v>222</v>
      </c>
      <c r="K166" s="17">
        <v>47800</v>
      </c>
      <c r="L166" s="3"/>
    </row>
    <row r="167" spans="1:12" ht="12.75">
      <c r="A167" s="6" t="s">
        <v>18</v>
      </c>
      <c r="B167" s="17">
        <f t="shared" si="12"/>
        <v>1251</v>
      </c>
      <c r="C167" s="17">
        <f t="shared" si="11"/>
        <v>116093.12549960033</v>
      </c>
      <c r="D167" s="6">
        <v>1207</v>
      </c>
      <c r="E167" s="17">
        <v>117500</v>
      </c>
      <c r="F167" s="17">
        <f t="shared" si="9"/>
        <v>44</v>
      </c>
      <c r="G167" s="17">
        <f t="shared" si="10"/>
        <v>77500</v>
      </c>
      <c r="H167" s="6">
        <v>44</v>
      </c>
      <c r="I167" s="17">
        <v>77500</v>
      </c>
      <c r="J167" s="6">
        <v>0</v>
      </c>
      <c r="K167" s="17">
        <v>0</v>
      </c>
      <c r="L167" s="3"/>
    </row>
    <row r="168" spans="1:12" ht="12.75">
      <c r="A168" s="6" t="s">
        <v>19</v>
      </c>
      <c r="B168" s="17">
        <f t="shared" si="12"/>
        <v>1552</v>
      </c>
      <c r="C168" s="17">
        <f t="shared" si="11"/>
        <v>117097.42268041238</v>
      </c>
      <c r="D168" s="6">
        <v>1532</v>
      </c>
      <c r="E168" s="17">
        <v>118100</v>
      </c>
      <c r="F168" s="17">
        <f t="shared" si="9"/>
        <v>20</v>
      </c>
      <c r="G168" s="17">
        <f t="shared" si="10"/>
        <v>40300</v>
      </c>
      <c r="H168" s="6">
        <v>20</v>
      </c>
      <c r="I168" s="17">
        <v>40300</v>
      </c>
      <c r="J168" s="6">
        <v>0</v>
      </c>
      <c r="K168" s="17">
        <v>0</v>
      </c>
      <c r="L168" s="3"/>
    </row>
    <row r="169" spans="1:12" ht="12.75">
      <c r="A169" s="6" t="s">
        <v>20</v>
      </c>
      <c r="B169" s="17">
        <f t="shared" si="12"/>
        <v>1478</v>
      </c>
      <c r="C169" s="17">
        <f t="shared" si="11"/>
        <v>119668.67388362653</v>
      </c>
      <c r="D169" s="6">
        <v>1409</v>
      </c>
      <c r="E169" s="17">
        <v>122800</v>
      </c>
      <c r="F169" s="17">
        <f t="shared" si="9"/>
        <v>69</v>
      </c>
      <c r="G169" s="17">
        <f t="shared" si="10"/>
        <v>55726.086956521736</v>
      </c>
      <c r="H169" s="6">
        <v>45</v>
      </c>
      <c r="I169" s="17">
        <v>67100</v>
      </c>
      <c r="J169" s="6">
        <v>24</v>
      </c>
      <c r="K169" s="17">
        <v>34400</v>
      </c>
      <c r="L169" s="3"/>
    </row>
    <row r="170" spans="1:12" ht="12.75">
      <c r="A170" s="6" t="s">
        <v>21</v>
      </c>
      <c r="B170" s="17">
        <f t="shared" si="12"/>
        <v>1751</v>
      </c>
      <c r="C170" s="17">
        <f t="shared" si="11"/>
        <v>108272.4728726442</v>
      </c>
      <c r="D170" s="6">
        <v>1239</v>
      </c>
      <c r="E170" s="17">
        <v>130900</v>
      </c>
      <c r="F170" s="17">
        <f t="shared" si="9"/>
        <v>512</v>
      </c>
      <c r="G170" s="17">
        <f t="shared" si="10"/>
        <v>53515.625</v>
      </c>
      <c r="H170" s="6">
        <v>63</v>
      </c>
      <c r="I170" s="17">
        <v>46500</v>
      </c>
      <c r="J170" s="6">
        <v>449</v>
      </c>
      <c r="K170" s="17">
        <v>54500</v>
      </c>
      <c r="L170" s="3"/>
    </row>
    <row r="171" spans="1:12" ht="12.75">
      <c r="A171" s="6" t="s">
        <v>28</v>
      </c>
      <c r="B171" s="17">
        <f t="shared" si="12"/>
        <v>1584</v>
      </c>
      <c r="C171" s="17">
        <f t="shared" si="11"/>
        <v>118237.18434343435</v>
      </c>
      <c r="D171" s="6">
        <v>1290</v>
      </c>
      <c r="E171" s="17">
        <v>132800</v>
      </c>
      <c r="F171" s="17">
        <f t="shared" si="9"/>
        <v>294</v>
      </c>
      <c r="G171" s="17">
        <f t="shared" si="10"/>
        <v>54339.115646258506</v>
      </c>
      <c r="H171" s="6">
        <v>29</v>
      </c>
      <c r="I171" s="17">
        <v>48300</v>
      </c>
      <c r="J171" s="6">
        <v>265</v>
      </c>
      <c r="K171" s="17">
        <v>55000</v>
      </c>
      <c r="L171" s="3"/>
    </row>
    <row r="172" spans="1:12" ht="12.75">
      <c r="A172" s="6" t="s">
        <v>29</v>
      </c>
      <c r="B172" s="17">
        <f t="shared" si="12"/>
        <v>1985</v>
      </c>
      <c r="C172" s="17">
        <f t="shared" si="11"/>
        <v>107059.09319899244</v>
      </c>
      <c r="D172" s="6">
        <v>1336</v>
      </c>
      <c r="E172" s="17">
        <v>127700</v>
      </c>
      <c r="F172" s="17">
        <f t="shared" si="9"/>
        <v>649</v>
      </c>
      <c r="G172" s="17">
        <f t="shared" si="10"/>
        <v>64568.72110939908</v>
      </c>
      <c r="H172" s="6">
        <v>24</v>
      </c>
      <c r="I172" s="17">
        <v>92400</v>
      </c>
      <c r="J172" s="6">
        <v>625</v>
      </c>
      <c r="K172" s="17">
        <v>63500</v>
      </c>
      <c r="L172" s="3"/>
    </row>
    <row r="173" spans="1:12" ht="12.75">
      <c r="A173" s="6" t="s">
        <v>31</v>
      </c>
      <c r="B173" s="17">
        <f t="shared" si="12"/>
        <v>1731</v>
      </c>
      <c r="C173" s="17">
        <f t="shared" si="11"/>
        <v>98318.71750433276</v>
      </c>
      <c r="D173" s="6">
        <v>1276</v>
      </c>
      <c r="E173" s="17">
        <v>117900</v>
      </c>
      <c r="F173" s="17">
        <f t="shared" si="9"/>
        <v>455</v>
      </c>
      <c r="G173" s="17">
        <f t="shared" si="10"/>
        <v>43405.054945054944</v>
      </c>
      <c r="H173" s="6">
        <v>32</v>
      </c>
      <c r="I173" s="17">
        <v>63300</v>
      </c>
      <c r="J173" s="6">
        <v>423</v>
      </c>
      <c r="K173" s="17">
        <v>41900</v>
      </c>
      <c r="L173" s="3"/>
    </row>
    <row r="174" spans="1:12" ht="12.75">
      <c r="A174" s="6" t="s">
        <v>32</v>
      </c>
      <c r="B174" s="17">
        <f t="shared" si="12"/>
        <v>1528</v>
      </c>
      <c r="C174" s="17">
        <f t="shared" si="11"/>
        <v>122442.21204188482</v>
      </c>
      <c r="D174" s="6">
        <v>1147</v>
      </c>
      <c r="E174" s="17">
        <v>138000</v>
      </c>
      <c r="F174" s="17">
        <f aca="true" t="shared" si="13" ref="F174:F237">+H174+J174</f>
        <v>381</v>
      </c>
      <c r="G174" s="17">
        <f aca="true" t="shared" si="14" ref="G174:G237">((+H174*I174)+(J174*K174))/F174</f>
        <v>75605.51181102362</v>
      </c>
      <c r="H174" s="6">
        <v>115</v>
      </c>
      <c r="I174" s="17">
        <v>77700</v>
      </c>
      <c r="J174" s="6">
        <v>266</v>
      </c>
      <c r="K174" s="17">
        <v>74700</v>
      </c>
      <c r="L174" s="3"/>
    </row>
    <row r="175" spans="1:12" ht="12.75">
      <c r="A175" s="6" t="s">
        <v>33</v>
      </c>
      <c r="B175" s="17">
        <f t="shared" si="12"/>
        <v>1190</v>
      </c>
      <c r="C175" s="17">
        <f t="shared" si="11"/>
        <v>117210.42016806723</v>
      </c>
      <c r="D175" s="6">
        <v>912</v>
      </c>
      <c r="E175" s="17">
        <v>141200</v>
      </c>
      <c r="F175" s="17">
        <f t="shared" si="13"/>
        <v>278</v>
      </c>
      <c r="G175" s="17">
        <f t="shared" si="14"/>
        <v>38510.79136690647</v>
      </c>
      <c r="H175" s="6">
        <v>28</v>
      </c>
      <c r="I175" s="17">
        <v>64500</v>
      </c>
      <c r="J175" s="6">
        <v>250</v>
      </c>
      <c r="K175" s="17">
        <v>35600</v>
      </c>
      <c r="L175" s="3"/>
    </row>
    <row r="176" spans="1:12" ht="12.75">
      <c r="A176" s="6" t="s">
        <v>34</v>
      </c>
      <c r="B176" s="17">
        <f t="shared" si="12"/>
        <v>1085</v>
      </c>
      <c r="C176" s="17">
        <f t="shared" si="11"/>
        <v>126596.12903225806</v>
      </c>
      <c r="D176" s="6">
        <v>973</v>
      </c>
      <c r="E176" s="17">
        <v>132000</v>
      </c>
      <c r="F176" s="17">
        <f t="shared" si="13"/>
        <v>112</v>
      </c>
      <c r="G176" s="17">
        <f t="shared" si="14"/>
        <v>79650</v>
      </c>
      <c r="H176" s="6">
        <v>50</v>
      </c>
      <c r="I176" s="17">
        <v>75000</v>
      </c>
      <c r="J176" s="6">
        <v>62</v>
      </c>
      <c r="K176" s="17">
        <v>83400</v>
      </c>
      <c r="L176" s="3"/>
    </row>
    <row r="177" spans="1:12" ht="12.75">
      <c r="A177" s="6" t="s">
        <v>203</v>
      </c>
      <c r="B177" s="17">
        <f t="shared" si="12"/>
        <v>1060</v>
      </c>
      <c r="C177" s="17">
        <f t="shared" si="11"/>
        <v>125584.3396226415</v>
      </c>
      <c r="D177" s="6">
        <v>906</v>
      </c>
      <c r="E177" s="17">
        <v>133600</v>
      </c>
      <c r="F177" s="17">
        <f t="shared" si="13"/>
        <v>154</v>
      </c>
      <c r="G177" s="17">
        <f t="shared" si="14"/>
        <v>78427.27272727272</v>
      </c>
      <c r="H177" s="6">
        <v>26</v>
      </c>
      <c r="I177" s="17">
        <v>108100</v>
      </c>
      <c r="J177" s="6">
        <v>128</v>
      </c>
      <c r="K177" s="17">
        <v>72400</v>
      </c>
      <c r="L177" s="3"/>
    </row>
    <row r="178" spans="1:12" ht="12.75">
      <c r="A178" s="6" t="s">
        <v>36</v>
      </c>
      <c r="B178" s="17">
        <f t="shared" si="12"/>
        <v>1348</v>
      </c>
      <c r="C178" s="17">
        <f t="shared" si="11"/>
        <v>129951.48367952522</v>
      </c>
      <c r="D178" s="6">
        <v>1255</v>
      </c>
      <c r="E178" s="17">
        <v>135400</v>
      </c>
      <c r="F178" s="17">
        <f t="shared" si="13"/>
        <v>93</v>
      </c>
      <c r="G178" s="17">
        <f t="shared" si="14"/>
        <v>56425.8064516129</v>
      </c>
      <c r="H178" s="6">
        <v>64</v>
      </c>
      <c r="I178" s="17">
        <v>53900</v>
      </c>
      <c r="J178" s="6">
        <v>29</v>
      </c>
      <c r="K178" s="17">
        <v>62000</v>
      </c>
      <c r="L178" s="3"/>
    </row>
    <row r="179" spans="1:12" ht="12.75">
      <c r="A179" s="6" t="s">
        <v>37</v>
      </c>
      <c r="B179" s="17">
        <f t="shared" si="12"/>
        <v>1959</v>
      </c>
      <c r="C179" s="17">
        <f t="shared" si="11"/>
        <v>115157.88667687596</v>
      </c>
      <c r="D179" s="6">
        <v>1497</v>
      </c>
      <c r="E179" s="17">
        <v>133100</v>
      </c>
      <c r="F179" s="17">
        <f t="shared" si="13"/>
        <v>462</v>
      </c>
      <c r="G179" s="17">
        <f t="shared" si="14"/>
        <v>57020.77922077922</v>
      </c>
      <c r="H179" s="6">
        <v>50</v>
      </c>
      <c r="I179" s="17">
        <v>71200</v>
      </c>
      <c r="J179" s="6">
        <v>412</v>
      </c>
      <c r="K179" s="17">
        <v>55300</v>
      </c>
      <c r="L179" s="3"/>
    </row>
    <row r="180" spans="1:12" ht="12.75">
      <c r="A180" s="6" t="s">
        <v>38</v>
      </c>
      <c r="B180" s="17">
        <f t="shared" si="12"/>
        <v>2316</v>
      </c>
      <c r="C180" s="17">
        <f t="shared" si="11"/>
        <v>104087.52158894646</v>
      </c>
      <c r="D180" s="6">
        <v>1465</v>
      </c>
      <c r="E180" s="17">
        <v>138300</v>
      </c>
      <c r="F180" s="17">
        <f t="shared" si="13"/>
        <v>851</v>
      </c>
      <c r="G180" s="17">
        <f t="shared" si="14"/>
        <v>45190.59929494712</v>
      </c>
      <c r="H180" s="6">
        <v>20</v>
      </c>
      <c r="I180" s="17">
        <v>44800</v>
      </c>
      <c r="J180" s="6">
        <v>831</v>
      </c>
      <c r="K180" s="17">
        <v>45200</v>
      </c>
      <c r="L180" s="3"/>
    </row>
    <row r="181" spans="1:12" ht="12.75">
      <c r="A181" s="6" t="s">
        <v>39</v>
      </c>
      <c r="B181" s="17">
        <f t="shared" si="12"/>
        <v>1762</v>
      </c>
      <c r="C181" s="17">
        <f t="shared" si="11"/>
        <v>136588.64926220203</v>
      </c>
      <c r="D181" s="6">
        <v>1572</v>
      </c>
      <c r="E181" s="17">
        <v>145600</v>
      </c>
      <c r="F181" s="17">
        <f t="shared" si="13"/>
        <v>190</v>
      </c>
      <c r="G181" s="17">
        <f t="shared" si="14"/>
        <v>62031.57894736842</v>
      </c>
      <c r="H181" s="6">
        <v>46</v>
      </c>
      <c r="I181" s="17">
        <v>73400</v>
      </c>
      <c r="J181" s="6">
        <v>144</v>
      </c>
      <c r="K181" s="17">
        <v>58400</v>
      </c>
      <c r="L181" s="3"/>
    </row>
    <row r="182" spans="1:12" ht="12.75">
      <c r="A182" s="6" t="s">
        <v>40</v>
      </c>
      <c r="B182" s="17">
        <f t="shared" si="12"/>
        <v>1776</v>
      </c>
      <c r="C182" s="17">
        <f t="shared" si="11"/>
        <v>133476.29504504506</v>
      </c>
      <c r="D182" s="6">
        <v>1521</v>
      </c>
      <c r="E182" s="17">
        <v>140400</v>
      </c>
      <c r="F182" s="17">
        <f t="shared" si="13"/>
        <v>255</v>
      </c>
      <c r="G182" s="17">
        <f t="shared" si="14"/>
        <v>92178.43137254902</v>
      </c>
      <c r="H182" s="6">
        <v>104</v>
      </c>
      <c r="I182" s="17">
        <v>83000</v>
      </c>
      <c r="J182" s="6">
        <v>151</v>
      </c>
      <c r="K182" s="17">
        <v>98500</v>
      </c>
      <c r="L182" s="3"/>
    </row>
    <row r="183" spans="1:12" ht="12.75">
      <c r="A183" s="6" t="s">
        <v>41</v>
      </c>
      <c r="B183" s="17">
        <f t="shared" si="12"/>
        <v>1997</v>
      </c>
      <c r="C183" s="17">
        <f t="shared" si="11"/>
        <v>111869.60440660991</v>
      </c>
      <c r="D183" s="6">
        <v>1457</v>
      </c>
      <c r="E183" s="17">
        <v>132400</v>
      </c>
      <c r="F183" s="17">
        <f t="shared" si="13"/>
        <v>540</v>
      </c>
      <c r="G183" s="17">
        <f t="shared" si="14"/>
        <v>56475.555555555555</v>
      </c>
      <c r="H183" s="6">
        <v>56</v>
      </c>
      <c r="I183" s="17">
        <v>79600</v>
      </c>
      <c r="J183" s="6">
        <v>484</v>
      </c>
      <c r="K183" s="17">
        <v>53800</v>
      </c>
      <c r="L183" s="3"/>
    </row>
    <row r="184" spans="1:12" ht="12.75">
      <c r="A184" s="6" t="s">
        <v>42</v>
      </c>
      <c r="B184" s="17">
        <f t="shared" si="12"/>
        <v>2140</v>
      </c>
      <c r="C184" s="17">
        <f t="shared" si="11"/>
        <v>112185.14018691589</v>
      </c>
      <c r="D184" s="6">
        <v>1510</v>
      </c>
      <c r="E184" s="17">
        <v>134100</v>
      </c>
      <c r="F184" s="17">
        <f t="shared" si="13"/>
        <v>630</v>
      </c>
      <c r="G184" s="17">
        <f t="shared" si="14"/>
        <v>59659.04761904762</v>
      </c>
      <c r="H184" s="6">
        <v>78</v>
      </c>
      <c r="I184" s="17">
        <v>80600</v>
      </c>
      <c r="J184" s="6">
        <v>552</v>
      </c>
      <c r="K184" s="17">
        <v>56700</v>
      </c>
      <c r="L184" s="3"/>
    </row>
    <row r="185" spans="1:12" ht="12.75">
      <c r="A185" s="6" t="s">
        <v>43</v>
      </c>
      <c r="B185" s="17">
        <f t="shared" si="12"/>
        <v>1787</v>
      </c>
      <c r="C185" s="17">
        <f t="shared" si="11"/>
        <v>124449.58030218242</v>
      </c>
      <c r="D185" s="6">
        <v>1514</v>
      </c>
      <c r="E185" s="17">
        <v>133900</v>
      </c>
      <c r="F185" s="17">
        <f t="shared" si="13"/>
        <v>273</v>
      </c>
      <c r="G185" s="17">
        <f t="shared" si="14"/>
        <v>72039.56043956045</v>
      </c>
      <c r="H185" s="6">
        <v>41</v>
      </c>
      <c r="I185" s="17">
        <v>70000</v>
      </c>
      <c r="J185" s="6">
        <v>232</v>
      </c>
      <c r="K185" s="17">
        <v>72400</v>
      </c>
      <c r="L185" s="3"/>
    </row>
    <row r="186" spans="1:12" ht="12.75">
      <c r="A186" s="6" t="s">
        <v>44</v>
      </c>
      <c r="B186" s="17">
        <f t="shared" si="12"/>
        <v>3103</v>
      </c>
      <c r="C186" s="17">
        <f t="shared" si="11"/>
        <v>101283.56429262004</v>
      </c>
      <c r="D186" s="6">
        <v>1418</v>
      </c>
      <c r="E186" s="17">
        <v>170400</v>
      </c>
      <c r="F186" s="17">
        <f t="shared" si="13"/>
        <v>1685</v>
      </c>
      <c r="G186" s="17">
        <f t="shared" si="14"/>
        <v>43119.109792284864</v>
      </c>
      <c r="H186" s="6">
        <v>68</v>
      </c>
      <c r="I186" s="17">
        <v>105400</v>
      </c>
      <c r="J186" s="6">
        <v>1617</v>
      </c>
      <c r="K186" s="17">
        <v>40500</v>
      </c>
      <c r="L186" s="3"/>
    </row>
    <row r="187" spans="1:12" ht="12.75">
      <c r="A187" s="6" t="s">
        <v>45</v>
      </c>
      <c r="B187" s="17">
        <f t="shared" si="12"/>
        <v>1696</v>
      </c>
      <c r="C187" s="17">
        <f t="shared" si="11"/>
        <v>141201.82783018867</v>
      </c>
      <c r="D187" s="6">
        <v>1522</v>
      </c>
      <c r="E187" s="17">
        <v>146900</v>
      </c>
      <c r="F187" s="17">
        <f t="shared" si="13"/>
        <v>174</v>
      </c>
      <c r="G187" s="17">
        <f t="shared" si="14"/>
        <v>91359.19540229885</v>
      </c>
      <c r="H187" s="6">
        <v>25</v>
      </c>
      <c r="I187" s="17">
        <v>93500</v>
      </c>
      <c r="J187" s="6">
        <v>149</v>
      </c>
      <c r="K187" s="17">
        <v>91000</v>
      </c>
      <c r="L187" s="3"/>
    </row>
    <row r="188" spans="1:12" ht="12.75">
      <c r="A188" s="6" t="s">
        <v>46</v>
      </c>
      <c r="B188" s="17">
        <f t="shared" si="12"/>
        <v>2105</v>
      </c>
      <c r="C188" s="17">
        <f t="shared" si="11"/>
        <v>130183.94299287412</v>
      </c>
      <c r="D188" s="6">
        <v>1493</v>
      </c>
      <c r="E188" s="17">
        <v>156000</v>
      </c>
      <c r="F188" s="17">
        <f t="shared" si="13"/>
        <v>612</v>
      </c>
      <c r="G188" s="17">
        <f t="shared" si="14"/>
        <v>67204.5751633987</v>
      </c>
      <c r="H188" s="6">
        <v>80</v>
      </c>
      <c r="I188" s="17">
        <v>107800</v>
      </c>
      <c r="J188" s="6">
        <v>532</v>
      </c>
      <c r="K188" s="17">
        <v>61100</v>
      </c>
      <c r="L188" s="3"/>
    </row>
    <row r="189" spans="1:12" ht="12.75">
      <c r="A189" s="6" t="s">
        <v>47</v>
      </c>
      <c r="B189" s="17">
        <f t="shared" si="12"/>
        <v>2220</v>
      </c>
      <c r="C189" s="17">
        <f t="shared" si="11"/>
        <v>111357.74774774775</v>
      </c>
      <c r="D189" s="6">
        <v>1941</v>
      </c>
      <c r="E189" s="17">
        <v>116200</v>
      </c>
      <c r="F189" s="17">
        <f t="shared" si="13"/>
        <v>279</v>
      </c>
      <c r="G189" s="17">
        <f t="shared" si="14"/>
        <v>77670.25089605735</v>
      </c>
      <c r="H189" s="6">
        <v>140</v>
      </c>
      <c r="I189" s="17">
        <v>97200</v>
      </c>
      <c r="J189" s="6">
        <v>139</v>
      </c>
      <c r="K189" s="17">
        <v>58000</v>
      </c>
      <c r="L189" s="3"/>
    </row>
    <row r="190" spans="1:12" ht="12.75">
      <c r="A190" s="6" t="s">
        <v>48</v>
      </c>
      <c r="B190" s="17">
        <f t="shared" si="12"/>
        <v>1760</v>
      </c>
      <c r="C190" s="17">
        <f t="shared" si="11"/>
        <v>120848.86363636363</v>
      </c>
      <c r="D190" s="6">
        <v>1341</v>
      </c>
      <c r="E190" s="17">
        <v>137700</v>
      </c>
      <c r="F190" s="17">
        <f t="shared" si="13"/>
        <v>419</v>
      </c>
      <c r="G190" s="17">
        <f t="shared" si="14"/>
        <v>66917.18377088306</v>
      </c>
      <c r="H190" s="6">
        <v>32</v>
      </c>
      <c r="I190" s="17">
        <v>192900</v>
      </c>
      <c r="J190" s="6">
        <v>387</v>
      </c>
      <c r="K190" s="17">
        <v>56500</v>
      </c>
      <c r="L190" s="3"/>
    </row>
    <row r="191" spans="1:12" ht="12.75">
      <c r="A191" s="6" t="s">
        <v>49</v>
      </c>
      <c r="B191" s="17">
        <f t="shared" si="12"/>
        <v>3618</v>
      </c>
      <c r="C191" s="17">
        <f t="shared" si="11"/>
        <v>102368.65671641791</v>
      </c>
      <c r="D191" s="6">
        <v>2160</v>
      </c>
      <c r="E191" s="17">
        <v>131500</v>
      </c>
      <c r="F191" s="17">
        <f t="shared" si="13"/>
        <v>1458</v>
      </c>
      <c r="G191" s="17">
        <f t="shared" si="14"/>
        <v>59211.11111111111</v>
      </c>
      <c r="H191" s="6">
        <v>108</v>
      </c>
      <c r="I191" s="17">
        <v>103100</v>
      </c>
      <c r="J191" s="6">
        <v>1350</v>
      </c>
      <c r="K191" s="17">
        <v>55700</v>
      </c>
      <c r="L191" s="3"/>
    </row>
    <row r="192" spans="1:12" ht="12.75">
      <c r="A192" s="6" t="s">
        <v>50</v>
      </c>
      <c r="B192" s="17">
        <f t="shared" si="12"/>
        <v>2386</v>
      </c>
      <c r="C192" s="17">
        <f t="shared" si="11"/>
        <v>121974.85331098072</v>
      </c>
      <c r="D192" s="6">
        <v>1535</v>
      </c>
      <c r="E192" s="17">
        <v>139300</v>
      </c>
      <c r="F192" s="17">
        <f t="shared" si="13"/>
        <v>851</v>
      </c>
      <c r="G192" s="17">
        <f t="shared" si="14"/>
        <v>90724.44183313749</v>
      </c>
      <c r="H192" s="6">
        <v>144</v>
      </c>
      <c r="I192" s="17">
        <v>98700</v>
      </c>
      <c r="J192" s="6">
        <v>707</v>
      </c>
      <c r="K192" s="17">
        <v>89100</v>
      </c>
      <c r="L192" s="3"/>
    </row>
    <row r="193" spans="1:12" ht="12.75">
      <c r="A193" s="6" t="s">
        <v>51</v>
      </c>
      <c r="B193" s="17">
        <f t="shared" si="12"/>
        <v>1927</v>
      </c>
      <c r="C193" s="17">
        <f t="shared" si="11"/>
        <v>135824.70160871823</v>
      </c>
      <c r="D193" s="6">
        <v>1548</v>
      </c>
      <c r="E193" s="17">
        <v>149800</v>
      </c>
      <c r="F193" s="17">
        <f t="shared" si="13"/>
        <v>379</v>
      </c>
      <c r="G193" s="17">
        <f t="shared" si="14"/>
        <v>78743.53562005277</v>
      </c>
      <c r="H193" s="6">
        <v>47</v>
      </c>
      <c r="I193" s="17">
        <v>106600</v>
      </c>
      <c r="J193" s="6">
        <v>332</v>
      </c>
      <c r="K193" s="17">
        <v>74800</v>
      </c>
      <c r="L193" s="3"/>
    </row>
    <row r="194" spans="1:12" ht="12.75">
      <c r="A194" s="6" t="s">
        <v>53</v>
      </c>
      <c r="B194" s="17">
        <f t="shared" si="12"/>
        <v>2158</v>
      </c>
      <c r="C194" s="17">
        <f t="shared" si="11"/>
        <v>140498.56348470805</v>
      </c>
      <c r="D194" s="6">
        <v>1634</v>
      </c>
      <c r="E194" s="17">
        <v>156300</v>
      </c>
      <c r="F194" s="17">
        <f t="shared" si="13"/>
        <v>524</v>
      </c>
      <c r="G194" s="17">
        <f t="shared" si="14"/>
        <v>91224.61832061068</v>
      </c>
      <c r="H194" s="6">
        <v>89</v>
      </c>
      <c r="I194" s="17">
        <v>93300</v>
      </c>
      <c r="J194" s="6">
        <v>435</v>
      </c>
      <c r="K194" s="17">
        <v>90800</v>
      </c>
      <c r="L194" s="3"/>
    </row>
    <row r="195" spans="1:12" ht="12.75">
      <c r="A195" s="6" t="s">
        <v>54</v>
      </c>
      <c r="B195" s="17">
        <f t="shared" si="12"/>
        <v>1646</v>
      </c>
      <c r="C195" s="17">
        <f t="shared" si="11"/>
        <v>134258.8092345079</v>
      </c>
      <c r="D195" s="6">
        <v>1211</v>
      </c>
      <c r="E195" s="17">
        <v>156200</v>
      </c>
      <c r="F195" s="17">
        <f t="shared" si="13"/>
        <v>435</v>
      </c>
      <c r="G195" s="17">
        <f t="shared" si="14"/>
        <v>73176.55172413793</v>
      </c>
      <c r="H195" s="6">
        <v>88</v>
      </c>
      <c r="I195" s="17">
        <v>92800</v>
      </c>
      <c r="J195" s="6">
        <v>347</v>
      </c>
      <c r="K195" s="17">
        <v>68200</v>
      </c>
      <c r="L195" s="3"/>
    </row>
    <row r="196" spans="1:12" ht="12.75">
      <c r="A196" s="6" t="s">
        <v>55</v>
      </c>
      <c r="B196" s="17">
        <f t="shared" si="12"/>
        <v>2829</v>
      </c>
      <c r="C196" s="17">
        <f t="shared" si="11"/>
        <v>111657.26405090137</v>
      </c>
      <c r="D196" s="6">
        <v>1719</v>
      </c>
      <c r="E196" s="17">
        <v>145600</v>
      </c>
      <c r="F196" s="17">
        <f t="shared" si="13"/>
        <v>1110</v>
      </c>
      <c r="G196" s="17">
        <f t="shared" si="14"/>
        <v>59091.89189189189</v>
      </c>
      <c r="H196" s="6">
        <v>66</v>
      </c>
      <c r="I196" s="17">
        <v>90600</v>
      </c>
      <c r="J196" s="6">
        <v>1044</v>
      </c>
      <c r="K196" s="17">
        <v>57100</v>
      </c>
      <c r="L196" s="3"/>
    </row>
    <row r="197" spans="1:12" ht="12.75">
      <c r="A197" s="6" t="s">
        <v>56</v>
      </c>
      <c r="B197" s="17">
        <f t="shared" si="12"/>
        <v>2194</v>
      </c>
      <c r="C197" s="17">
        <f t="shared" si="11"/>
        <v>119484.68550592526</v>
      </c>
      <c r="D197" s="6">
        <v>1346</v>
      </c>
      <c r="E197" s="17">
        <v>153700</v>
      </c>
      <c r="F197" s="17">
        <f t="shared" si="13"/>
        <v>848</v>
      </c>
      <c r="G197" s="17">
        <f t="shared" si="14"/>
        <v>65175.943396226416</v>
      </c>
      <c r="H197" s="6">
        <v>36</v>
      </c>
      <c r="I197" s="17">
        <v>112000</v>
      </c>
      <c r="J197" s="6">
        <v>812</v>
      </c>
      <c r="K197" s="17">
        <v>63100</v>
      </c>
      <c r="L197" s="3"/>
    </row>
    <row r="198" spans="1:12" ht="12.75">
      <c r="A198" s="6" t="s">
        <v>57</v>
      </c>
      <c r="B198" s="17">
        <f t="shared" si="12"/>
        <v>1719</v>
      </c>
      <c r="C198" s="17">
        <f t="shared" si="11"/>
        <v>127465.73589296102</v>
      </c>
      <c r="D198" s="6">
        <v>1181</v>
      </c>
      <c r="E198" s="17">
        <v>147600</v>
      </c>
      <c r="F198" s="17">
        <f t="shared" si="13"/>
        <v>538</v>
      </c>
      <c r="G198" s="17">
        <f t="shared" si="14"/>
        <v>83267.65799256506</v>
      </c>
      <c r="H198" s="6">
        <v>202</v>
      </c>
      <c r="I198" s="17">
        <v>90200</v>
      </c>
      <c r="J198" s="6">
        <v>336</v>
      </c>
      <c r="K198" s="17">
        <v>79100</v>
      </c>
      <c r="L198" s="3"/>
    </row>
    <row r="199" spans="1:12" ht="12.75">
      <c r="A199" s="6" t="s">
        <v>58</v>
      </c>
      <c r="B199" s="17">
        <f t="shared" si="12"/>
        <v>1618</v>
      </c>
      <c r="C199" s="17">
        <f t="shared" si="11"/>
        <v>132598.5784919654</v>
      </c>
      <c r="D199" s="6">
        <v>1033</v>
      </c>
      <c r="E199" s="17">
        <v>168400</v>
      </c>
      <c r="F199" s="17">
        <f t="shared" si="13"/>
        <v>585</v>
      </c>
      <c r="G199" s="17">
        <f t="shared" si="14"/>
        <v>69380</v>
      </c>
      <c r="H199" s="6">
        <v>108</v>
      </c>
      <c r="I199" s="17">
        <v>66200</v>
      </c>
      <c r="J199" s="6">
        <v>477</v>
      </c>
      <c r="K199" s="17">
        <v>70100</v>
      </c>
      <c r="L199" s="3"/>
    </row>
    <row r="200" spans="1:12" ht="12.75">
      <c r="A200" s="6" t="s">
        <v>59</v>
      </c>
      <c r="B200" s="17">
        <f t="shared" si="12"/>
        <v>2018</v>
      </c>
      <c r="C200" s="17">
        <f t="shared" si="11"/>
        <v>110944.35084241824</v>
      </c>
      <c r="D200" s="6">
        <v>963</v>
      </c>
      <c r="E200" s="17">
        <v>162000</v>
      </c>
      <c r="F200" s="17">
        <f t="shared" si="13"/>
        <v>1055</v>
      </c>
      <c r="G200" s="17">
        <f t="shared" si="14"/>
        <v>64340.94786729858</v>
      </c>
      <c r="H200" s="6">
        <v>22</v>
      </c>
      <c r="I200" s="17">
        <v>132000</v>
      </c>
      <c r="J200" s="6">
        <v>1033</v>
      </c>
      <c r="K200" s="17">
        <v>62900</v>
      </c>
      <c r="L200" s="3"/>
    </row>
    <row r="201" spans="1:12" ht="12.75">
      <c r="A201" s="6" t="s">
        <v>60</v>
      </c>
      <c r="B201" s="17">
        <f t="shared" si="12"/>
        <v>1395</v>
      </c>
      <c r="C201" s="17">
        <f aca="true" t="shared" si="15" ref="C201:C264">((+D201*E201)+(H201*I201)+(J201*K201))/B201</f>
        <v>139254.62365591398</v>
      </c>
      <c r="D201" s="6">
        <v>828</v>
      </c>
      <c r="E201" s="17">
        <v>161200</v>
      </c>
      <c r="F201" s="17">
        <f t="shared" si="13"/>
        <v>567</v>
      </c>
      <c r="G201" s="17">
        <f t="shared" si="14"/>
        <v>107207.4074074074</v>
      </c>
      <c r="H201" s="6">
        <v>34</v>
      </c>
      <c r="I201" s="17">
        <v>123000</v>
      </c>
      <c r="J201" s="6">
        <v>533</v>
      </c>
      <c r="K201" s="17">
        <v>106200</v>
      </c>
      <c r="L201" s="3"/>
    </row>
    <row r="202" spans="1:12" ht="12.75">
      <c r="A202" s="6" t="s">
        <v>61</v>
      </c>
      <c r="B202" s="17">
        <f t="shared" si="12"/>
        <v>1755</v>
      </c>
      <c r="C202" s="17">
        <f t="shared" si="15"/>
        <v>106221.7094017094</v>
      </c>
      <c r="D202" s="6">
        <v>1154</v>
      </c>
      <c r="E202" s="17">
        <v>135400</v>
      </c>
      <c r="F202" s="17">
        <f t="shared" si="13"/>
        <v>601</v>
      </c>
      <c r="G202" s="17">
        <f t="shared" si="14"/>
        <v>50195.5074875208</v>
      </c>
      <c r="H202" s="6">
        <v>100</v>
      </c>
      <c r="I202" s="17">
        <v>113800</v>
      </c>
      <c r="J202" s="6">
        <v>501</v>
      </c>
      <c r="K202" s="17">
        <v>37500</v>
      </c>
      <c r="L202" s="3"/>
    </row>
    <row r="203" spans="1:12" ht="12.75">
      <c r="A203" s="6" t="s">
        <v>62</v>
      </c>
      <c r="B203" s="17">
        <f t="shared" si="12"/>
        <v>1446</v>
      </c>
      <c r="C203" s="17">
        <f t="shared" si="15"/>
        <v>178973.44398340248</v>
      </c>
      <c r="D203" s="6">
        <v>1386</v>
      </c>
      <c r="E203" s="17">
        <v>183800</v>
      </c>
      <c r="F203" s="17">
        <f t="shared" si="13"/>
        <v>60</v>
      </c>
      <c r="G203" s="17">
        <f t="shared" si="14"/>
        <v>67480</v>
      </c>
      <c r="H203" s="6">
        <v>22</v>
      </c>
      <c r="I203" s="17">
        <v>80400</v>
      </c>
      <c r="J203" s="6">
        <v>38</v>
      </c>
      <c r="K203" s="17">
        <v>60000</v>
      </c>
      <c r="L203" s="3"/>
    </row>
    <row r="204" spans="1:12" ht="12.75">
      <c r="A204" s="6" t="s">
        <v>63</v>
      </c>
      <c r="B204" s="17">
        <f t="shared" si="12"/>
        <v>1353</v>
      </c>
      <c r="C204" s="17">
        <f t="shared" si="15"/>
        <v>152139.68957871397</v>
      </c>
      <c r="D204" s="6">
        <v>1279</v>
      </c>
      <c r="E204" s="17">
        <v>156600</v>
      </c>
      <c r="F204" s="17">
        <f t="shared" si="13"/>
        <v>74</v>
      </c>
      <c r="G204" s="17">
        <f t="shared" si="14"/>
        <v>75048.64864864865</v>
      </c>
      <c r="H204" s="6">
        <v>38</v>
      </c>
      <c r="I204" s="17">
        <v>89400</v>
      </c>
      <c r="J204" s="6">
        <v>36</v>
      </c>
      <c r="K204" s="17">
        <v>59900</v>
      </c>
      <c r="L204" s="3"/>
    </row>
    <row r="205" spans="1:12" ht="12.75">
      <c r="A205" s="6" t="s">
        <v>64</v>
      </c>
      <c r="B205" s="17">
        <f t="shared" si="12"/>
        <v>1932</v>
      </c>
      <c r="C205" s="17">
        <f t="shared" si="15"/>
        <v>159859.93788819876</v>
      </c>
      <c r="D205" s="6">
        <v>1338</v>
      </c>
      <c r="E205" s="17">
        <v>178300</v>
      </c>
      <c r="F205" s="17">
        <f t="shared" si="13"/>
        <v>594</v>
      </c>
      <c r="G205" s="17">
        <f t="shared" si="14"/>
        <v>118323.23232323233</v>
      </c>
      <c r="H205" s="6">
        <v>114</v>
      </c>
      <c r="I205" s="17">
        <v>94000</v>
      </c>
      <c r="J205" s="6">
        <v>480</v>
      </c>
      <c r="K205" s="17">
        <v>124100</v>
      </c>
      <c r="L205" s="3"/>
    </row>
    <row r="206" spans="1:12" ht="12.75">
      <c r="A206" s="6" t="s">
        <v>65</v>
      </c>
      <c r="B206" s="17">
        <f t="shared" si="12"/>
        <v>1209</v>
      </c>
      <c r="C206" s="17">
        <f t="shared" si="15"/>
        <v>170211.33167907363</v>
      </c>
      <c r="D206" s="6">
        <v>1159</v>
      </c>
      <c r="E206" s="17">
        <v>174700</v>
      </c>
      <c r="F206" s="17">
        <f t="shared" si="13"/>
        <v>50</v>
      </c>
      <c r="G206" s="17">
        <f t="shared" si="14"/>
        <v>66164</v>
      </c>
      <c r="H206" s="6">
        <v>9</v>
      </c>
      <c r="I206" s="17">
        <v>94700</v>
      </c>
      <c r="J206" s="6">
        <v>41</v>
      </c>
      <c r="K206" s="17">
        <v>59900</v>
      </c>
      <c r="L206" s="3"/>
    </row>
    <row r="207" spans="1:12" ht="12.75">
      <c r="A207" s="6" t="s">
        <v>66</v>
      </c>
      <c r="B207" s="17">
        <f aca="true" t="shared" si="16" ref="B207:B248">+D207+H207+J207</f>
        <v>3720</v>
      </c>
      <c r="C207" s="17">
        <f t="shared" si="15"/>
        <v>136643.44086021505</v>
      </c>
      <c r="D207" s="6">
        <v>1076</v>
      </c>
      <c r="E207" s="17">
        <v>173900</v>
      </c>
      <c r="F207" s="17">
        <f t="shared" si="13"/>
        <v>2644</v>
      </c>
      <c r="G207" s="17">
        <f t="shared" si="14"/>
        <v>121481.54311649017</v>
      </c>
      <c r="H207" s="6">
        <v>348</v>
      </c>
      <c r="I207" s="17">
        <v>63300</v>
      </c>
      <c r="J207" s="6">
        <v>2296</v>
      </c>
      <c r="K207" s="17">
        <v>130300</v>
      </c>
      <c r="L207" s="3"/>
    </row>
    <row r="208" spans="1:12" ht="12.75">
      <c r="A208" s="6" t="s">
        <v>67</v>
      </c>
      <c r="B208" s="17">
        <f t="shared" si="16"/>
        <v>2046</v>
      </c>
      <c r="C208" s="17">
        <f t="shared" si="15"/>
        <v>124421.11436950146</v>
      </c>
      <c r="D208" s="6">
        <v>921</v>
      </c>
      <c r="E208" s="17">
        <v>195100</v>
      </c>
      <c r="F208" s="17">
        <f t="shared" si="13"/>
        <v>1125</v>
      </c>
      <c r="G208" s="17">
        <f t="shared" si="14"/>
        <v>66558.66666666667</v>
      </c>
      <c r="H208" s="6">
        <v>42</v>
      </c>
      <c r="I208" s="17">
        <v>88700</v>
      </c>
      <c r="J208" s="6">
        <v>1083</v>
      </c>
      <c r="K208" s="17">
        <v>65700</v>
      </c>
      <c r="L208" s="3"/>
    </row>
    <row r="209" spans="1:12" ht="12.75">
      <c r="A209" s="6" t="s">
        <v>69</v>
      </c>
      <c r="B209" s="17">
        <f t="shared" si="16"/>
        <v>937</v>
      </c>
      <c r="C209" s="17">
        <f t="shared" si="15"/>
        <v>158056.99039487727</v>
      </c>
      <c r="D209" s="6">
        <v>795</v>
      </c>
      <c r="E209" s="17">
        <v>168400</v>
      </c>
      <c r="F209" s="17">
        <f t="shared" si="13"/>
        <v>142</v>
      </c>
      <c r="G209" s="17">
        <f t="shared" si="14"/>
        <v>100150.7042253521</v>
      </c>
      <c r="H209" s="6">
        <v>36</v>
      </c>
      <c r="I209" s="17">
        <v>73800</v>
      </c>
      <c r="J209" s="6">
        <v>106</v>
      </c>
      <c r="K209" s="17">
        <v>109100</v>
      </c>
      <c r="L209" s="3"/>
    </row>
    <row r="210" spans="1:12" ht="12.75">
      <c r="A210" s="6" t="s">
        <v>72</v>
      </c>
      <c r="B210" s="17">
        <f t="shared" si="16"/>
        <v>1526</v>
      </c>
      <c r="C210" s="17">
        <f t="shared" si="15"/>
        <v>154116.31716906946</v>
      </c>
      <c r="D210" s="6">
        <v>950</v>
      </c>
      <c r="E210" s="17">
        <v>176000</v>
      </c>
      <c r="F210" s="17">
        <f t="shared" si="13"/>
        <v>576</v>
      </c>
      <c r="G210" s="17">
        <f t="shared" si="14"/>
        <v>118023.4375</v>
      </c>
      <c r="H210" s="6">
        <v>63</v>
      </c>
      <c r="I210" s="17">
        <v>60400</v>
      </c>
      <c r="J210" s="6">
        <v>513</v>
      </c>
      <c r="K210" s="17">
        <v>125100</v>
      </c>
      <c r="L210" s="3"/>
    </row>
    <row r="211" spans="1:12" ht="12.75">
      <c r="A211" s="6" t="s">
        <v>73</v>
      </c>
      <c r="B211" s="17">
        <f t="shared" si="16"/>
        <v>1374</v>
      </c>
      <c r="C211" s="17">
        <f t="shared" si="15"/>
        <v>116474.01746724891</v>
      </c>
      <c r="D211" s="6">
        <v>588</v>
      </c>
      <c r="E211" s="17">
        <v>160500</v>
      </c>
      <c r="F211" s="17">
        <f t="shared" si="13"/>
        <v>786</v>
      </c>
      <c r="G211" s="17">
        <f t="shared" si="14"/>
        <v>83538.54961832061</v>
      </c>
      <c r="H211" s="6">
        <v>31</v>
      </c>
      <c r="I211" s="17">
        <v>72300</v>
      </c>
      <c r="J211" s="6">
        <v>755</v>
      </c>
      <c r="K211" s="17">
        <v>84000</v>
      </c>
      <c r="L211" s="3"/>
    </row>
    <row r="212" spans="1:12" ht="12.75">
      <c r="A212" s="6" t="s">
        <v>74</v>
      </c>
      <c r="B212" s="17">
        <f t="shared" si="16"/>
        <v>1210</v>
      </c>
      <c r="C212" s="17">
        <f t="shared" si="15"/>
        <v>141112.23140495867</v>
      </c>
      <c r="D212" s="6">
        <v>646</v>
      </c>
      <c r="E212" s="17">
        <v>180900</v>
      </c>
      <c r="F212" s="17">
        <f t="shared" si="13"/>
        <v>564</v>
      </c>
      <c r="G212" s="17">
        <f t="shared" si="14"/>
        <v>95539.71631205674</v>
      </c>
      <c r="H212" s="6">
        <v>44</v>
      </c>
      <c r="I212" s="17">
        <v>90100</v>
      </c>
      <c r="J212" s="6">
        <v>520</v>
      </c>
      <c r="K212" s="17">
        <v>96000</v>
      </c>
      <c r="L212" s="3"/>
    </row>
    <row r="213" spans="1:12" ht="12.75">
      <c r="A213" s="6" t="s">
        <v>75</v>
      </c>
      <c r="B213" s="17">
        <f t="shared" si="16"/>
        <v>1488</v>
      </c>
      <c r="C213" s="17">
        <f t="shared" si="15"/>
        <v>213511.82795698923</v>
      </c>
      <c r="D213" s="6">
        <v>778</v>
      </c>
      <c r="E213" s="17">
        <v>177200</v>
      </c>
      <c r="F213" s="17">
        <f t="shared" si="13"/>
        <v>710</v>
      </c>
      <c r="G213" s="17">
        <f t="shared" si="14"/>
        <v>253301.4084507042</v>
      </c>
      <c r="H213" s="6">
        <v>40</v>
      </c>
      <c r="I213" s="17">
        <v>127700</v>
      </c>
      <c r="J213" s="6">
        <v>670</v>
      </c>
      <c r="K213" s="17">
        <v>260800</v>
      </c>
      <c r="L213" s="3"/>
    </row>
    <row r="214" spans="1:12" ht="12.75">
      <c r="A214" s="6" t="s">
        <v>76</v>
      </c>
      <c r="B214" s="17">
        <f t="shared" si="16"/>
        <v>1159</v>
      </c>
      <c r="C214" s="17">
        <f t="shared" si="15"/>
        <v>151343.57204486628</v>
      </c>
      <c r="D214" s="6">
        <v>725</v>
      </c>
      <c r="E214" s="17">
        <v>168000</v>
      </c>
      <c r="F214" s="17">
        <f t="shared" si="13"/>
        <v>434</v>
      </c>
      <c r="G214" s="17">
        <f t="shared" si="14"/>
        <v>123518.89400921659</v>
      </c>
      <c r="H214" s="6">
        <v>48</v>
      </c>
      <c r="I214" s="17">
        <v>110000</v>
      </c>
      <c r="J214" s="6">
        <v>386</v>
      </c>
      <c r="K214" s="17">
        <v>125200</v>
      </c>
      <c r="L214" s="3"/>
    </row>
    <row r="215" spans="1:12" ht="12.75">
      <c r="A215" s="6" t="s">
        <v>78</v>
      </c>
      <c r="B215" s="17">
        <f t="shared" si="16"/>
        <v>1841</v>
      </c>
      <c r="C215" s="17">
        <f t="shared" si="15"/>
        <v>110095.38294405215</v>
      </c>
      <c r="D215" s="6">
        <v>859</v>
      </c>
      <c r="E215" s="17">
        <v>146800</v>
      </c>
      <c r="F215" s="17">
        <f t="shared" si="13"/>
        <v>982</v>
      </c>
      <c r="G215" s="17">
        <f t="shared" si="14"/>
        <v>77988.18737270875</v>
      </c>
      <c r="H215" s="6">
        <v>100</v>
      </c>
      <c r="I215" s="17">
        <v>111400</v>
      </c>
      <c r="J215" s="6">
        <v>882</v>
      </c>
      <c r="K215" s="17">
        <v>74200</v>
      </c>
      <c r="L215" s="3"/>
    </row>
    <row r="216" spans="1:12" ht="12.75">
      <c r="A216" s="6" t="s">
        <v>79</v>
      </c>
      <c r="B216" s="17">
        <f t="shared" si="16"/>
        <v>1067</v>
      </c>
      <c r="C216" s="17">
        <f t="shared" si="15"/>
        <v>183300.18744142455</v>
      </c>
      <c r="D216" s="6">
        <v>983</v>
      </c>
      <c r="E216" s="17">
        <v>161900</v>
      </c>
      <c r="F216" s="17">
        <f t="shared" si="13"/>
        <v>84</v>
      </c>
      <c r="G216" s="17">
        <f t="shared" si="14"/>
        <v>433733.3333333333</v>
      </c>
      <c r="H216" s="6">
        <v>14</v>
      </c>
      <c r="I216" s="17">
        <v>116400</v>
      </c>
      <c r="J216" s="6">
        <v>70</v>
      </c>
      <c r="K216" s="17">
        <v>497200</v>
      </c>
      <c r="L216" s="3"/>
    </row>
    <row r="217" spans="1:12" ht="12.75">
      <c r="A217" s="6" t="s">
        <v>80</v>
      </c>
      <c r="B217" s="17">
        <f t="shared" si="16"/>
        <v>557</v>
      </c>
      <c r="C217" s="17">
        <f t="shared" si="15"/>
        <v>167415.79892280072</v>
      </c>
      <c r="D217" s="6">
        <v>522</v>
      </c>
      <c r="E217" s="17">
        <v>173800</v>
      </c>
      <c r="F217" s="17">
        <f t="shared" si="13"/>
        <v>35</v>
      </c>
      <c r="G217" s="17">
        <f t="shared" si="14"/>
        <v>72200</v>
      </c>
      <c r="H217" s="6">
        <v>10</v>
      </c>
      <c r="I217" s="17">
        <v>102700</v>
      </c>
      <c r="J217" s="6">
        <v>25</v>
      </c>
      <c r="K217" s="17">
        <v>60000</v>
      </c>
      <c r="L217" s="3"/>
    </row>
    <row r="218" spans="1:12" ht="12.75">
      <c r="A218" s="6" t="s">
        <v>81</v>
      </c>
      <c r="B218" s="17">
        <f t="shared" si="16"/>
        <v>1031</v>
      </c>
      <c r="C218" s="17">
        <f t="shared" si="15"/>
        <v>140333.55965082443</v>
      </c>
      <c r="D218" s="6">
        <v>638</v>
      </c>
      <c r="E218" s="17">
        <v>184600</v>
      </c>
      <c r="F218" s="17">
        <f t="shared" si="13"/>
        <v>393</v>
      </c>
      <c r="G218" s="17">
        <f t="shared" si="14"/>
        <v>68470.99236641222</v>
      </c>
      <c r="H218" s="6">
        <v>14</v>
      </c>
      <c r="I218" s="17">
        <v>111000</v>
      </c>
      <c r="J218" s="6">
        <v>379</v>
      </c>
      <c r="K218" s="17">
        <v>66900</v>
      </c>
      <c r="L218" s="3"/>
    </row>
    <row r="219" spans="1:12" ht="12.75">
      <c r="A219" s="6" t="s">
        <v>82</v>
      </c>
      <c r="B219" s="17">
        <f t="shared" si="16"/>
        <v>1096</v>
      </c>
      <c r="C219" s="17">
        <f t="shared" si="15"/>
        <v>174776.18613138687</v>
      </c>
      <c r="D219" s="6">
        <v>767</v>
      </c>
      <c r="E219" s="17">
        <v>163100</v>
      </c>
      <c r="F219" s="17">
        <f t="shared" si="13"/>
        <v>329</v>
      </c>
      <c r="G219" s="17">
        <f t="shared" si="14"/>
        <v>201996.96048632218</v>
      </c>
      <c r="H219" s="6">
        <v>23</v>
      </c>
      <c r="I219" s="17">
        <v>120800</v>
      </c>
      <c r="J219" s="6">
        <v>306</v>
      </c>
      <c r="K219" s="17">
        <v>208100</v>
      </c>
      <c r="L219" s="3"/>
    </row>
    <row r="220" spans="1:12" ht="12.75">
      <c r="A220" s="6" t="s">
        <v>83</v>
      </c>
      <c r="B220" s="17">
        <f t="shared" si="16"/>
        <v>1451</v>
      </c>
      <c r="C220" s="17">
        <f t="shared" si="15"/>
        <v>105762.02618883528</v>
      </c>
      <c r="D220" s="6">
        <v>609</v>
      </c>
      <c r="E220" s="17">
        <v>176900</v>
      </c>
      <c r="F220" s="17">
        <f t="shared" si="13"/>
        <v>842</v>
      </c>
      <c r="G220" s="17">
        <f t="shared" si="14"/>
        <v>54309.50118764846</v>
      </c>
      <c r="H220" s="6">
        <v>12</v>
      </c>
      <c r="I220" s="17">
        <v>151800</v>
      </c>
      <c r="J220" s="6">
        <v>830</v>
      </c>
      <c r="K220" s="17">
        <v>52900</v>
      </c>
      <c r="L220" s="3"/>
    </row>
    <row r="221" spans="1:12" ht="12.75">
      <c r="A221" s="6" t="s">
        <v>84</v>
      </c>
      <c r="B221" s="17">
        <f t="shared" si="16"/>
        <v>830</v>
      </c>
      <c r="C221" s="17">
        <f t="shared" si="15"/>
        <v>164844.3373493976</v>
      </c>
      <c r="D221" s="6">
        <v>702</v>
      </c>
      <c r="E221" s="17">
        <v>179600</v>
      </c>
      <c r="F221" s="17">
        <f t="shared" si="13"/>
        <v>128</v>
      </c>
      <c r="G221" s="17">
        <f t="shared" si="14"/>
        <v>83918.75</v>
      </c>
      <c r="H221" s="6">
        <v>22</v>
      </c>
      <c r="I221" s="17">
        <v>102800</v>
      </c>
      <c r="J221" s="6">
        <v>106</v>
      </c>
      <c r="K221" s="17">
        <v>80000</v>
      </c>
      <c r="L221" s="3"/>
    </row>
    <row r="222" spans="1:12" ht="12.75">
      <c r="A222" s="6" t="s">
        <v>85</v>
      </c>
      <c r="B222" s="17">
        <f t="shared" si="16"/>
        <v>494</v>
      </c>
      <c r="C222" s="17">
        <f t="shared" si="15"/>
        <v>152126.11336032388</v>
      </c>
      <c r="D222" s="6">
        <v>369</v>
      </c>
      <c r="E222" s="17">
        <v>193700</v>
      </c>
      <c r="F222" s="17">
        <f t="shared" si="13"/>
        <v>125</v>
      </c>
      <c r="G222" s="17">
        <f t="shared" si="14"/>
        <v>29400</v>
      </c>
      <c r="H222" s="6">
        <v>0</v>
      </c>
      <c r="I222" s="17">
        <v>0</v>
      </c>
      <c r="J222" s="6">
        <v>125</v>
      </c>
      <c r="K222" s="17">
        <v>29400</v>
      </c>
      <c r="L222" s="3"/>
    </row>
    <row r="223" spans="1:12" ht="12.75">
      <c r="A223" s="6" t="s">
        <v>86</v>
      </c>
      <c r="B223" s="17">
        <f t="shared" si="16"/>
        <v>227</v>
      </c>
      <c r="C223" s="17">
        <f t="shared" si="15"/>
        <v>190285.46255506607</v>
      </c>
      <c r="D223" s="6">
        <v>214</v>
      </c>
      <c r="E223" s="17">
        <v>198200</v>
      </c>
      <c r="F223" s="17">
        <f t="shared" si="13"/>
        <v>13</v>
      </c>
      <c r="G223" s="17">
        <f t="shared" si="14"/>
        <v>60000</v>
      </c>
      <c r="H223" s="6">
        <v>0</v>
      </c>
      <c r="I223" s="17">
        <v>0</v>
      </c>
      <c r="J223" s="6">
        <v>13</v>
      </c>
      <c r="K223" s="17">
        <v>60000</v>
      </c>
      <c r="L223" s="3"/>
    </row>
    <row r="224" spans="1:12" ht="12.75">
      <c r="A224" s="6" t="s">
        <v>87</v>
      </c>
      <c r="B224" s="17">
        <f t="shared" si="16"/>
        <v>236</v>
      </c>
      <c r="C224" s="17">
        <f t="shared" si="15"/>
        <v>182663.5593220339</v>
      </c>
      <c r="D224" s="6">
        <v>214</v>
      </c>
      <c r="E224" s="17">
        <v>195200</v>
      </c>
      <c r="F224" s="17">
        <f t="shared" si="13"/>
        <v>22</v>
      </c>
      <c r="G224" s="17">
        <f t="shared" si="14"/>
        <v>60718.181818181816</v>
      </c>
      <c r="H224" s="6">
        <v>2</v>
      </c>
      <c r="I224" s="17">
        <v>67900</v>
      </c>
      <c r="J224" s="6">
        <v>20</v>
      </c>
      <c r="K224" s="17">
        <v>60000</v>
      </c>
      <c r="L224" s="3"/>
    </row>
    <row r="225" spans="1:12" ht="12.75">
      <c r="A225" s="6" t="s">
        <v>88</v>
      </c>
      <c r="B225" s="17">
        <f t="shared" si="16"/>
        <v>721</v>
      </c>
      <c r="C225" s="17">
        <f t="shared" si="15"/>
        <v>130774.06380027739</v>
      </c>
      <c r="D225" s="6">
        <v>488</v>
      </c>
      <c r="E225" s="17">
        <v>164900</v>
      </c>
      <c r="F225" s="17">
        <f t="shared" si="13"/>
        <v>233</v>
      </c>
      <c r="G225" s="17">
        <f t="shared" si="14"/>
        <v>59300</v>
      </c>
      <c r="H225" s="6">
        <v>0</v>
      </c>
      <c r="I225" s="17">
        <v>0</v>
      </c>
      <c r="J225" s="6">
        <v>233</v>
      </c>
      <c r="K225" s="17">
        <v>59300</v>
      </c>
      <c r="L225" s="3"/>
    </row>
    <row r="226" spans="1:12" ht="12.75">
      <c r="A226" s="6" t="s">
        <v>89</v>
      </c>
      <c r="B226" s="17">
        <f t="shared" si="16"/>
        <v>690</v>
      </c>
      <c r="C226" s="17">
        <f t="shared" si="15"/>
        <v>139475.9420289855</v>
      </c>
      <c r="D226" s="6">
        <v>456</v>
      </c>
      <c r="E226" s="17">
        <v>161800</v>
      </c>
      <c r="F226" s="17">
        <f t="shared" si="13"/>
        <v>234</v>
      </c>
      <c r="G226" s="17">
        <f t="shared" si="14"/>
        <v>95972.64957264958</v>
      </c>
      <c r="H226" s="6">
        <v>2</v>
      </c>
      <c r="I226" s="17">
        <v>185600</v>
      </c>
      <c r="J226" s="6">
        <v>232</v>
      </c>
      <c r="K226" s="17">
        <v>95200</v>
      </c>
      <c r="L226" s="3"/>
    </row>
    <row r="227" spans="1:12" ht="12.75">
      <c r="A227" s="6" t="s">
        <v>90</v>
      </c>
      <c r="B227" s="17">
        <f t="shared" si="16"/>
        <v>782</v>
      </c>
      <c r="C227" s="17">
        <f t="shared" si="15"/>
        <v>112005.62659846547</v>
      </c>
      <c r="D227" s="6">
        <v>490</v>
      </c>
      <c r="E227" s="17">
        <v>148300</v>
      </c>
      <c r="F227" s="17">
        <f t="shared" si="13"/>
        <v>292</v>
      </c>
      <c r="G227" s="17">
        <f t="shared" si="14"/>
        <v>51100.68493150685</v>
      </c>
      <c r="H227" s="6">
        <v>19</v>
      </c>
      <c r="I227" s="17">
        <v>74100</v>
      </c>
      <c r="J227" s="6">
        <v>273</v>
      </c>
      <c r="K227" s="17">
        <v>49500</v>
      </c>
      <c r="L227" s="3"/>
    </row>
    <row r="228" spans="1:12" ht="12.75">
      <c r="A228" s="6" t="s">
        <v>91</v>
      </c>
      <c r="B228" s="17">
        <f t="shared" si="16"/>
        <v>937</v>
      </c>
      <c r="C228" s="17">
        <f t="shared" si="15"/>
        <v>137445.57097118464</v>
      </c>
      <c r="D228" s="6">
        <v>705</v>
      </c>
      <c r="E228" s="17">
        <v>162500</v>
      </c>
      <c r="F228" s="17">
        <f t="shared" si="13"/>
        <v>232</v>
      </c>
      <c r="G228" s="17">
        <f t="shared" si="14"/>
        <v>61310.34482758621</v>
      </c>
      <c r="H228" s="6">
        <v>4</v>
      </c>
      <c r="I228" s="17">
        <v>107500</v>
      </c>
      <c r="J228" s="6">
        <v>228</v>
      </c>
      <c r="K228" s="17">
        <v>60500</v>
      </c>
      <c r="L228" s="3"/>
    </row>
    <row r="229" spans="1:12" ht="12.75">
      <c r="A229" s="6" t="s">
        <v>92</v>
      </c>
      <c r="B229" s="17">
        <f t="shared" si="16"/>
        <v>720</v>
      </c>
      <c r="C229" s="17">
        <f t="shared" si="15"/>
        <v>200090.55555555556</v>
      </c>
      <c r="D229" s="6">
        <v>511</v>
      </c>
      <c r="E229" s="17">
        <v>152400</v>
      </c>
      <c r="F229" s="17">
        <f t="shared" si="13"/>
        <v>209</v>
      </c>
      <c r="G229" s="17">
        <f t="shared" si="14"/>
        <v>316692.82296650717</v>
      </c>
      <c r="H229" s="6">
        <v>4</v>
      </c>
      <c r="I229" s="17">
        <v>106200</v>
      </c>
      <c r="J229" s="6">
        <v>205</v>
      </c>
      <c r="K229" s="17">
        <v>320800</v>
      </c>
      <c r="L229" s="3"/>
    </row>
    <row r="230" spans="1:12" ht="12.75">
      <c r="A230" s="6" t="s">
        <v>93</v>
      </c>
      <c r="B230" s="17">
        <f t="shared" si="16"/>
        <v>1245</v>
      </c>
      <c r="C230" s="17">
        <f t="shared" si="15"/>
        <v>101657.51004016065</v>
      </c>
      <c r="D230" s="6">
        <v>736</v>
      </c>
      <c r="E230" s="17">
        <v>157300</v>
      </c>
      <c r="F230" s="17">
        <f t="shared" si="13"/>
        <v>509</v>
      </c>
      <c r="G230" s="17">
        <f t="shared" si="14"/>
        <v>21200</v>
      </c>
      <c r="H230" s="6">
        <v>0</v>
      </c>
      <c r="I230" s="17">
        <v>0</v>
      </c>
      <c r="J230" s="6">
        <v>509</v>
      </c>
      <c r="K230" s="17">
        <v>21200</v>
      </c>
      <c r="L230" s="3"/>
    </row>
    <row r="231" spans="1:12" ht="12.75">
      <c r="A231" s="6" t="s">
        <v>94</v>
      </c>
      <c r="B231" s="17">
        <f t="shared" si="16"/>
        <v>875</v>
      </c>
      <c r="C231" s="17">
        <f t="shared" si="15"/>
        <v>141585.7142857143</v>
      </c>
      <c r="D231" s="6">
        <v>860</v>
      </c>
      <c r="E231" s="17">
        <v>143600</v>
      </c>
      <c r="F231" s="17">
        <f t="shared" si="13"/>
        <v>15</v>
      </c>
      <c r="G231" s="17">
        <f t="shared" si="14"/>
        <v>26100</v>
      </c>
      <c r="H231" s="6">
        <v>0</v>
      </c>
      <c r="I231" s="17">
        <v>0</v>
      </c>
      <c r="J231" s="6">
        <v>15</v>
      </c>
      <c r="K231" s="17">
        <v>26100</v>
      </c>
      <c r="L231" s="3"/>
    </row>
    <row r="232" spans="1:12" ht="12.75">
      <c r="A232" s="6" t="s">
        <v>95</v>
      </c>
      <c r="B232" s="17">
        <f t="shared" si="16"/>
        <v>582</v>
      </c>
      <c r="C232" s="17">
        <f t="shared" si="15"/>
        <v>164304.12371134022</v>
      </c>
      <c r="D232" s="6">
        <v>570</v>
      </c>
      <c r="E232" s="17">
        <v>166500</v>
      </c>
      <c r="F232" s="17">
        <f t="shared" si="13"/>
        <v>12</v>
      </c>
      <c r="G232" s="17">
        <f t="shared" si="14"/>
        <v>60000</v>
      </c>
      <c r="H232" s="6">
        <v>0</v>
      </c>
      <c r="I232" s="17">
        <v>0</v>
      </c>
      <c r="J232" s="6">
        <v>12</v>
      </c>
      <c r="K232" s="17">
        <v>60000</v>
      </c>
      <c r="L232" s="3"/>
    </row>
    <row r="233" spans="1:12" ht="12.75">
      <c r="A233" s="6" t="s">
        <v>96</v>
      </c>
      <c r="B233" s="17">
        <f t="shared" si="16"/>
        <v>599</v>
      </c>
      <c r="C233" s="17">
        <f t="shared" si="15"/>
        <v>154047.91318864774</v>
      </c>
      <c r="D233" s="6">
        <v>541</v>
      </c>
      <c r="E233" s="17">
        <v>161100</v>
      </c>
      <c r="F233" s="17">
        <f t="shared" si="13"/>
        <v>58</v>
      </c>
      <c r="G233" s="17">
        <f t="shared" si="14"/>
        <v>88268.96551724138</v>
      </c>
      <c r="H233" s="6">
        <v>2</v>
      </c>
      <c r="I233" s="17">
        <v>84600</v>
      </c>
      <c r="J233" s="6">
        <v>56</v>
      </c>
      <c r="K233" s="17">
        <v>88400</v>
      </c>
      <c r="L233" s="3"/>
    </row>
    <row r="234" spans="1:12" ht="12.75">
      <c r="A234" s="6" t="s">
        <v>97</v>
      </c>
      <c r="B234" s="17">
        <f t="shared" si="16"/>
        <v>475</v>
      </c>
      <c r="C234" s="17">
        <f t="shared" si="15"/>
        <v>170152.42105263157</v>
      </c>
      <c r="D234" s="6">
        <v>468</v>
      </c>
      <c r="E234" s="17">
        <v>171800</v>
      </c>
      <c r="F234" s="17">
        <f t="shared" si="13"/>
        <v>7</v>
      </c>
      <c r="G234" s="17">
        <f t="shared" si="14"/>
        <v>60000</v>
      </c>
      <c r="H234" s="6">
        <v>0</v>
      </c>
      <c r="I234" s="17">
        <v>0</v>
      </c>
      <c r="J234" s="6">
        <v>7</v>
      </c>
      <c r="K234" s="17">
        <v>60000</v>
      </c>
      <c r="L234" s="3"/>
    </row>
    <row r="235" spans="1:12" ht="12.75">
      <c r="A235" s="6" t="s">
        <v>98</v>
      </c>
      <c r="B235" s="17">
        <f t="shared" si="16"/>
        <v>630</v>
      </c>
      <c r="C235" s="17">
        <f t="shared" si="15"/>
        <v>153960</v>
      </c>
      <c r="D235" s="6">
        <v>378</v>
      </c>
      <c r="E235" s="17">
        <v>188600</v>
      </c>
      <c r="F235" s="17">
        <f t="shared" si="13"/>
        <v>252</v>
      </c>
      <c r="G235" s="17">
        <f t="shared" si="14"/>
        <v>102000</v>
      </c>
      <c r="H235" s="6">
        <v>0</v>
      </c>
      <c r="I235" s="17">
        <v>0</v>
      </c>
      <c r="J235" s="6">
        <v>252</v>
      </c>
      <c r="K235" s="17">
        <v>102000</v>
      </c>
      <c r="L235" s="3"/>
    </row>
    <row r="236" spans="1:12" ht="12.75">
      <c r="A236" s="6" t="s">
        <v>99</v>
      </c>
      <c r="B236" s="17">
        <f t="shared" si="16"/>
        <v>506</v>
      </c>
      <c r="C236" s="17">
        <f t="shared" si="15"/>
        <v>173235.37549407114</v>
      </c>
      <c r="D236" s="6">
        <v>479</v>
      </c>
      <c r="E236" s="17">
        <v>179900</v>
      </c>
      <c r="F236" s="17">
        <f t="shared" si="13"/>
        <v>27</v>
      </c>
      <c r="G236" s="17">
        <f t="shared" si="14"/>
        <v>55000</v>
      </c>
      <c r="H236" s="6">
        <v>0</v>
      </c>
      <c r="I236" s="17">
        <v>0</v>
      </c>
      <c r="J236" s="6">
        <v>27</v>
      </c>
      <c r="K236" s="17">
        <v>55000</v>
      </c>
      <c r="L236" s="3"/>
    </row>
    <row r="237" spans="1:12" ht="12.75">
      <c r="A237" s="6" t="s">
        <v>100</v>
      </c>
      <c r="B237" s="17">
        <f t="shared" si="16"/>
        <v>438</v>
      </c>
      <c r="C237" s="17">
        <f t="shared" si="15"/>
        <v>174052.28310502283</v>
      </c>
      <c r="D237" s="6">
        <v>419</v>
      </c>
      <c r="E237" s="17">
        <v>179800</v>
      </c>
      <c r="F237" s="17">
        <f t="shared" si="13"/>
        <v>19</v>
      </c>
      <c r="G237" s="17">
        <f t="shared" si="14"/>
        <v>47300</v>
      </c>
      <c r="H237" s="6">
        <v>0</v>
      </c>
      <c r="I237" s="17">
        <v>0</v>
      </c>
      <c r="J237" s="6">
        <v>19</v>
      </c>
      <c r="K237" s="17">
        <v>47300</v>
      </c>
      <c r="L237" s="3"/>
    </row>
    <row r="238" spans="1:12" ht="12.75">
      <c r="A238" s="6" t="s">
        <v>221</v>
      </c>
      <c r="B238" s="17">
        <f t="shared" si="16"/>
        <v>579</v>
      </c>
      <c r="C238" s="17">
        <f t="shared" si="15"/>
        <v>164561.13989637306</v>
      </c>
      <c r="D238" s="6">
        <v>568</v>
      </c>
      <c r="E238" s="17">
        <v>165800</v>
      </c>
      <c r="F238" s="17">
        <f aca="true" t="shared" si="17" ref="F238:F287">+H238+J238</f>
        <v>11</v>
      </c>
      <c r="G238" s="17">
        <f aca="true" t="shared" si="18" ref="G238:G287">((+H238*I238)+(J238*K238))/F238</f>
        <v>100590.90909090909</v>
      </c>
      <c r="H238" s="6">
        <v>2</v>
      </c>
      <c r="I238" s="17">
        <v>174800</v>
      </c>
      <c r="J238" s="6">
        <v>9</v>
      </c>
      <c r="K238" s="17">
        <v>84100</v>
      </c>
      <c r="L238" s="3"/>
    </row>
    <row r="239" spans="1:12" ht="12.75">
      <c r="A239" s="6" t="s">
        <v>222</v>
      </c>
      <c r="B239" s="17">
        <f t="shared" si="16"/>
        <v>1007</v>
      </c>
      <c r="C239" s="17">
        <f t="shared" si="15"/>
        <v>129223.33664349552</v>
      </c>
      <c r="D239" s="6">
        <v>773</v>
      </c>
      <c r="E239" s="17">
        <v>150700</v>
      </c>
      <c r="F239" s="17">
        <f t="shared" si="17"/>
        <v>234</v>
      </c>
      <c r="G239" s="17">
        <f t="shared" si="18"/>
        <v>58276.92307692308</v>
      </c>
      <c r="H239" s="6">
        <v>126</v>
      </c>
      <c r="I239" s="17">
        <v>85600</v>
      </c>
      <c r="J239" s="6">
        <v>108</v>
      </c>
      <c r="K239" s="17">
        <v>26400</v>
      </c>
      <c r="L239" s="3"/>
    </row>
    <row r="240" spans="1:12" ht="12.75">
      <c r="A240" s="6" t="s">
        <v>223</v>
      </c>
      <c r="B240" s="17">
        <f t="shared" si="16"/>
        <v>826</v>
      </c>
      <c r="C240" s="17">
        <f t="shared" si="15"/>
        <v>176533.65617433414</v>
      </c>
      <c r="D240" s="6">
        <v>650</v>
      </c>
      <c r="E240" s="17">
        <v>168800</v>
      </c>
      <c r="F240" s="17">
        <f t="shared" si="17"/>
        <v>176</v>
      </c>
      <c r="G240" s="17">
        <f t="shared" si="18"/>
        <v>205095.45454545456</v>
      </c>
      <c r="H240" s="6">
        <v>4</v>
      </c>
      <c r="I240" s="17">
        <v>67300</v>
      </c>
      <c r="J240" s="6">
        <v>172</v>
      </c>
      <c r="K240" s="17">
        <v>208300</v>
      </c>
      <c r="L240" s="3"/>
    </row>
    <row r="241" spans="1:12" ht="12.75">
      <c r="A241" s="6" t="s">
        <v>226</v>
      </c>
      <c r="B241" s="17">
        <f t="shared" si="16"/>
        <v>566</v>
      </c>
      <c r="C241" s="17">
        <f t="shared" si="15"/>
        <v>161940.28268551236</v>
      </c>
      <c r="D241" s="6">
        <v>540</v>
      </c>
      <c r="E241" s="17">
        <v>167200</v>
      </c>
      <c r="F241" s="17">
        <f t="shared" si="17"/>
        <v>26</v>
      </c>
      <c r="G241" s="17">
        <f t="shared" si="18"/>
        <v>52700</v>
      </c>
      <c r="H241" s="6">
        <v>0</v>
      </c>
      <c r="I241" s="17">
        <v>0</v>
      </c>
      <c r="J241" s="6">
        <v>26</v>
      </c>
      <c r="K241" s="17">
        <v>52700</v>
      </c>
      <c r="L241" s="3"/>
    </row>
    <row r="242" spans="1:12" ht="12.75">
      <c r="A242" s="6" t="s">
        <v>227</v>
      </c>
      <c r="B242" s="17">
        <f t="shared" si="16"/>
        <v>588</v>
      </c>
      <c r="C242" s="17">
        <f t="shared" si="15"/>
        <v>178343.8775510204</v>
      </c>
      <c r="D242" s="6">
        <v>559</v>
      </c>
      <c r="E242" s="17">
        <v>180500</v>
      </c>
      <c r="F242" s="17">
        <f t="shared" si="17"/>
        <v>29</v>
      </c>
      <c r="G242" s="17">
        <f t="shared" si="18"/>
        <v>136782.75862068965</v>
      </c>
      <c r="H242" s="6">
        <v>4</v>
      </c>
      <c r="I242" s="17">
        <v>169800</v>
      </c>
      <c r="J242" s="6">
        <v>25</v>
      </c>
      <c r="K242" s="17">
        <v>131500</v>
      </c>
      <c r="L242" s="3"/>
    </row>
    <row r="243" spans="1:12" ht="12.75">
      <c r="A243" s="6" t="s">
        <v>228</v>
      </c>
      <c r="B243" s="17">
        <f t="shared" si="16"/>
        <v>546</v>
      </c>
      <c r="C243" s="17">
        <f t="shared" si="15"/>
        <v>171578.57142857142</v>
      </c>
      <c r="D243" s="6">
        <v>533</v>
      </c>
      <c r="E243" s="17">
        <v>174300</v>
      </c>
      <c r="F243" s="17">
        <f t="shared" si="17"/>
        <v>13</v>
      </c>
      <c r="G243" s="17">
        <f t="shared" si="18"/>
        <v>60000</v>
      </c>
      <c r="H243" s="6">
        <v>0</v>
      </c>
      <c r="I243" s="17">
        <v>0</v>
      </c>
      <c r="J243" s="6">
        <v>13</v>
      </c>
      <c r="K243" s="17">
        <v>60000</v>
      </c>
      <c r="L243" s="3"/>
    </row>
    <row r="244" spans="1:12" ht="12.75">
      <c r="A244" s="6" t="s">
        <v>229</v>
      </c>
      <c r="B244" s="17">
        <f t="shared" si="16"/>
        <v>649</v>
      </c>
      <c r="C244" s="17">
        <f t="shared" si="15"/>
        <v>151884.74576271186</v>
      </c>
      <c r="D244" s="6">
        <v>481</v>
      </c>
      <c r="E244" s="17">
        <v>176800</v>
      </c>
      <c r="F244" s="17">
        <f t="shared" si="17"/>
        <v>168</v>
      </c>
      <c r="G244" s="17">
        <f t="shared" si="18"/>
        <v>80550</v>
      </c>
      <c r="H244" s="6">
        <v>2</v>
      </c>
      <c r="I244" s="17">
        <v>93000</v>
      </c>
      <c r="J244" s="6">
        <v>166</v>
      </c>
      <c r="K244" s="17">
        <v>80400</v>
      </c>
      <c r="L244" s="3"/>
    </row>
    <row r="245" spans="1:12" ht="12.75">
      <c r="A245" s="6" t="s">
        <v>230</v>
      </c>
      <c r="B245" s="17">
        <f t="shared" si="16"/>
        <v>523</v>
      </c>
      <c r="C245" s="17">
        <f t="shared" si="15"/>
        <v>189886.23326959848</v>
      </c>
      <c r="D245" s="6">
        <v>454</v>
      </c>
      <c r="E245" s="17">
        <v>206800</v>
      </c>
      <c r="F245" s="17">
        <f t="shared" si="17"/>
        <v>69</v>
      </c>
      <c r="G245" s="17">
        <f t="shared" si="18"/>
        <v>78598.55072463768</v>
      </c>
      <c r="H245" s="6">
        <v>2</v>
      </c>
      <c r="I245" s="17">
        <v>75200</v>
      </c>
      <c r="J245" s="6">
        <v>67</v>
      </c>
      <c r="K245" s="17">
        <v>78700</v>
      </c>
      <c r="L245" s="3"/>
    </row>
    <row r="246" spans="1:12" ht="12.75">
      <c r="A246" s="6" t="s">
        <v>231</v>
      </c>
      <c r="B246" s="17">
        <f t="shared" si="16"/>
        <v>372</v>
      </c>
      <c r="C246" s="17">
        <f t="shared" si="15"/>
        <v>183731.4516129032</v>
      </c>
      <c r="D246" s="6">
        <v>363</v>
      </c>
      <c r="E246" s="17">
        <v>186600</v>
      </c>
      <c r="F246" s="17">
        <f t="shared" si="17"/>
        <v>9</v>
      </c>
      <c r="G246" s="17">
        <f t="shared" si="18"/>
        <v>68033.33333333333</v>
      </c>
      <c r="H246" s="6">
        <v>3</v>
      </c>
      <c r="I246" s="17">
        <v>84100</v>
      </c>
      <c r="J246" s="6">
        <v>6</v>
      </c>
      <c r="K246" s="17">
        <v>60000</v>
      </c>
      <c r="L246" s="3"/>
    </row>
    <row r="247" spans="1:12" ht="12.75">
      <c r="A247" s="6" t="s">
        <v>232</v>
      </c>
      <c r="B247" s="17">
        <f t="shared" si="16"/>
        <v>610</v>
      </c>
      <c r="C247" s="17">
        <f t="shared" si="15"/>
        <v>139803.2786885246</v>
      </c>
      <c r="D247" s="6">
        <v>357</v>
      </c>
      <c r="E247" s="17">
        <v>195000</v>
      </c>
      <c r="F247" s="17">
        <f t="shared" si="17"/>
        <v>253</v>
      </c>
      <c r="G247" s="17">
        <f t="shared" si="18"/>
        <v>61916.99604743083</v>
      </c>
      <c r="H247" s="6">
        <v>29</v>
      </c>
      <c r="I247" s="17">
        <v>69000</v>
      </c>
      <c r="J247" s="6">
        <v>224</v>
      </c>
      <c r="K247" s="17">
        <v>61000</v>
      </c>
      <c r="L247" s="3"/>
    </row>
    <row r="248" spans="1:12" ht="12.75">
      <c r="A248" s="6" t="s">
        <v>233</v>
      </c>
      <c r="B248" s="17">
        <f t="shared" si="16"/>
        <v>817</v>
      </c>
      <c r="C248" s="17">
        <f t="shared" si="15"/>
        <v>127620.93023255814</v>
      </c>
      <c r="D248" s="6">
        <v>370</v>
      </c>
      <c r="E248" s="17">
        <v>163900</v>
      </c>
      <c r="F248" s="17">
        <f t="shared" si="17"/>
        <v>447</v>
      </c>
      <c r="G248" s="17">
        <f t="shared" si="18"/>
        <v>97591.27516778524</v>
      </c>
      <c r="H248" s="6">
        <v>124</v>
      </c>
      <c r="I248" s="17">
        <v>146800</v>
      </c>
      <c r="J248" s="6">
        <v>323</v>
      </c>
      <c r="K248" s="17">
        <v>78700</v>
      </c>
      <c r="L248" s="3"/>
    </row>
    <row r="249" spans="1:12" ht="12.75">
      <c r="A249" s="6" t="s">
        <v>234</v>
      </c>
      <c r="B249" s="17">
        <f aca="true" t="shared" si="19" ref="B249:B278">+D249+H249+J249</f>
        <v>820</v>
      </c>
      <c r="C249" s="17">
        <f t="shared" si="15"/>
        <v>109500</v>
      </c>
      <c r="D249" s="6">
        <v>410</v>
      </c>
      <c r="E249" s="17">
        <v>171500</v>
      </c>
      <c r="F249" s="17">
        <f t="shared" si="17"/>
        <v>410</v>
      </c>
      <c r="G249" s="17">
        <f t="shared" si="18"/>
        <v>47500</v>
      </c>
      <c r="H249" s="6">
        <v>0</v>
      </c>
      <c r="I249" s="17">
        <v>0</v>
      </c>
      <c r="J249" s="6">
        <v>410</v>
      </c>
      <c r="K249" s="17">
        <v>47500</v>
      </c>
      <c r="L249" s="3"/>
    </row>
    <row r="250" spans="1:12" ht="12.75">
      <c r="A250" s="6" t="s">
        <v>235</v>
      </c>
      <c r="B250" s="17">
        <f t="shared" si="19"/>
        <v>490</v>
      </c>
      <c r="C250" s="17">
        <f t="shared" si="15"/>
        <v>167333.0612244898</v>
      </c>
      <c r="D250" s="6">
        <v>466</v>
      </c>
      <c r="E250" s="17">
        <v>170200</v>
      </c>
      <c r="F250" s="17">
        <f t="shared" si="17"/>
        <v>24</v>
      </c>
      <c r="G250" s="17">
        <f t="shared" si="18"/>
        <v>111666.66666666667</v>
      </c>
      <c r="H250" s="6">
        <v>4</v>
      </c>
      <c r="I250" s="17">
        <v>137500</v>
      </c>
      <c r="J250" s="6">
        <v>20</v>
      </c>
      <c r="K250" s="17">
        <v>106500</v>
      </c>
      <c r="L250" s="3"/>
    </row>
    <row r="251" spans="1:12" ht="12.75">
      <c r="A251" s="6" t="s">
        <v>236</v>
      </c>
      <c r="B251" s="17">
        <f t="shared" si="19"/>
        <v>791</v>
      </c>
      <c r="C251" s="17">
        <f t="shared" si="15"/>
        <v>162243.3628318584</v>
      </c>
      <c r="D251" s="6">
        <v>709</v>
      </c>
      <c r="E251" s="17">
        <v>171900</v>
      </c>
      <c r="F251" s="17">
        <f t="shared" si="17"/>
        <v>82</v>
      </c>
      <c r="G251" s="17">
        <f t="shared" si="18"/>
        <v>78748.78048780488</v>
      </c>
      <c r="H251" s="6">
        <v>19</v>
      </c>
      <c r="I251" s="17">
        <v>125000</v>
      </c>
      <c r="J251" s="6">
        <v>63</v>
      </c>
      <c r="K251" s="17">
        <v>64800</v>
      </c>
      <c r="L251" s="3"/>
    </row>
    <row r="252" spans="1:12" ht="12.75">
      <c r="A252" s="6" t="s">
        <v>237</v>
      </c>
      <c r="B252" s="17">
        <f t="shared" si="19"/>
        <v>1003</v>
      </c>
      <c r="C252" s="17">
        <f t="shared" si="15"/>
        <v>147860.4187437687</v>
      </c>
      <c r="D252" s="6">
        <v>681</v>
      </c>
      <c r="E252" s="17">
        <v>188600</v>
      </c>
      <c r="F252" s="17">
        <f t="shared" si="17"/>
        <v>322</v>
      </c>
      <c r="G252" s="17">
        <f t="shared" si="18"/>
        <v>61700</v>
      </c>
      <c r="H252" s="6">
        <v>0</v>
      </c>
      <c r="I252" s="17">
        <v>0</v>
      </c>
      <c r="J252" s="6">
        <v>322</v>
      </c>
      <c r="K252" s="17">
        <v>61700</v>
      </c>
      <c r="L252" s="3"/>
    </row>
    <row r="253" spans="1:12" ht="12.75">
      <c r="A253" s="6" t="s">
        <v>238</v>
      </c>
      <c r="B253" s="17">
        <f t="shared" si="19"/>
        <v>805</v>
      </c>
      <c r="C253" s="17">
        <f t="shared" si="15"/>
        <v>143276.27329192546</v>
      </c>
      <c r="D253" s="6">
        <v>533</v>
      </c>
      <c r="E253" s="17">
        <v>180800</v>
      </c>
      <c r="F253" s="17">
        <f t="shared" si="17"/>
        <v>272</v>
      </c>
      <c r="G253" s="17">
        <f t="shared" si="18"/>
        <v>69746.32352941176</v>
      </c>
      <c r="H253" s="6">
        <v>2</v>
      </c>
      <c r="I253" s="17">
        <v>62500</v>
      </c>
      <c r="J253" s="6">
        <v>270</v>
      </c>
      <c r="K253" s="17">
        <v>69800</v>
      </c>
      <c r="L253" s="3"/>
    </row>
    <row r="254" spans="1:12" ht="12.75">
      <c r="A254" s="6" t="s">
        <v>239</v>
      </c>
      <c r="B254" s="17">
        <f t="shared" si="19"/>
        <v>1628</v>
      </c>
      <c r="C254" s="17">
        <f t="shared" si="15"/>
        <v>103557.00245700245</v>
      </c>
      <c r="D254" s="6">
        <v>562</v>
      </c>
      <c r="E254" s="17">
        <v>166000</v>
      </c>
      <c r="F254" s="17">
        <f t="shared" si="17"/>
        <v>1066</v>
      </c>
      <c r="G254" s="17">
        <f t="shared" si="18"/>
        <v>70636.77298311445</v>
      </c>
      <c r="H254" s="6">
        <v>4</v>
      </c>
      <c r="I254" s="17">
        <v>80400</v>
      </c>
      <c r="J254" s="17">
        <v>1062</v>
      </c>
      <c r="K254" s="17">
        <v>70600</v>
      </c>
      <c r="L254" s="3"/>
    </row>
    <row r="255" spans="1:12" ht="12.75">
      <c r="A255" s="6" t="s">
        <v>240</v>
      </c>
      <c r="B255" s="17">
        <f t="shared" si="19"/>
        <v>564</v>
      </c>
      <c r="C255" s="17">
        <f t="shared" si="15"/>
        <v>161055.31914893616</v>
      </c>
      <c r="D255" s="6">
        <v>420</v>
      </c>
      <c r="E255" s="17">
        <v>193200</v>
      </c>
      <c r="F255" s="17">
        <f t="shared" si="17"/>
        <v>144</v>
      </c>
      <c r="G255" s="17">
        <f t="shared" si="18"/>
        <v>67300</v>
      </c>
      <c r="H255" s="6">
        <v>0</v>
      </c>
      <c r="I255" s="17">
        <v>0</v>
      </c>
      <c r="J255" s="6">
        <v>144</v>
      </c>
      <c r="K255" s="17">
        <v>67300</v>
      </c>
      <c r="L255" s="3"/>
    </row>
    <row r="256" spans="1:12" ht="12.75">
      <c r="A256" s="6" t="s">
        <v>241</v>
      </c>
      <c r="B256" s="17">
        <f t="shared" si="19"/>
        <v>709</v>
      </c>
      <c r="C256" s="17">
        <f t="shared" si="15"/>
        <v>159885.33145275034</v>
      </c>
      <c r="D256" s="6">
        <v>545</v>
      </c>
      <c r="E256" s="17">
        <v>185500</v>
      </c>
      <c r="F256" s="17">
        <f t="shared" si="17"/>
        <v>164</v>
      </c>
      <c r="G256" s="17">
        <f t="shared" si="18"/>
        <v>74763.41463414633</v>
      </c>
      <c r="H256" s="6">
        <v>20</v>
      </c>
      <c r="I256" s="17">
        <v>128500</v>
      </c>
      <c r="J256" s="6">
        <v>144</v>
      </c>
      <c r="K256" s="17">
        <v>67300</v>
      </c>
      <c r="L256" s="3"/>
    </row>
    <row r="257" spans="1:12" ht="12.75">
      <c r="A257" s="6" t="s">
        <v>242</v>
      </c>
      <c r="B257" s="17">
        <f t="shared" si="19"/>
        <v>723</v>
      </c>
      <c r="C257" s="17">
        <f t="shared" si="15"/>
        <v>161284.23236514523</v>
      </c>
      <c r="D257" s="6">
        <v>610</v>
      </c>
      <c r="E257" s="17">
        <v>178400</v>
      </c>
      <c r="F257" s="17">
        <f t="shared" si="17"/>
        <v>113</v>
      </c>
      <c r="G257" s="17">
        <f t="shared" si="18"/>
        <v>68889.38053097345</v>
      </c>
      <c r="H257" s="6">
        <v>10</v>
      </c>
      <c r="I257" s="17">
        <v>83200</v>
      </c>
      <c r="J257" s="6">
        <v>103</v>
      </c>
      <c r="K257" s="17">
        <v>67500</v>
      </c>
      <c r="L257" s="3"/>
    </row>
    <row r="258" spans="1:12" ht="12.75">
      <c r="A258" s="6" t="s">
        <v>243</v>
      </c>
      <c r="B258" s="17">
        <f t="shared" si="19"/>
        <v>603</v>
      </c>
      <c r="C258" s="17">
        <f t="shared" si="15"/>
        <v>155622.71973466003</v>
      </c>
      <c r="D258" s="6">
        <v>418</v>
      </c>
      <c r="E258" s="17">
        <v>199600</v>
      </c>
      <c r="F258" s="17">
        <f t="shared" si="17"/>
        <v>185</v>
      </c>
      <c r="G258" s="17">
        <f t="shared" si="18"/>
        <v>56257.83783783784</v>
      </c>
      <c r="H258" s="6">
        <v>16</v>
      </c>
      <c r="I258" s="17">
        <v>19900</v>
      </c>
      <c r="J258" s="6">
        <v>169</v>
      </c>
      <c r="K258" s="17">
        <v>59700</v>
      </c>
      <c r="L258" s="3"/>
    </row>
    <row r="259" spans="1:12" ht="12.75">
      <c r="A259" s="6" t="s">
        <v>244</v>
      </c>
      <c r="B259" s="17">
        <f t="shared" si="19"/>
        <v>1200</v>
      </c>
      <c r="C259" s="17">
        <f t="shared" si="15"/>
        <v>100860</v>
      </c>
      <c r="D259" s="6">
        <v>440</v>
      </c>
      <c r="E259" s="17">
        <v>185600</v>
      </c>
      <c r="F259" s="17">
        <f t="shared" si="17"/>
        <v>760</v>
      </c>
      <c r="G259" s="17">
        <f t="shared" si="18"/>
        <v>51800</v>
      </c>
      <c r="H259" s="6">
        <v>0</v>
      </c>
      <c r="I259" s="17">
        <v>0</v>
      </c>
      <c r="J259" s="6">
        <v>760</v>
      </c>
      <c r="K259" s="17">
        <v>51800</v>
      </c>
      <c r="L259" s="3"/>
    </row>
    <row r="260" spans="1:12" ht="12.75">
      <c r="A260" s="6" t="s">
        <v>245</v>
      </c>
      <c r="B260" s="17">
        <f t="shared" si="19"/>
        <v>931</v>
      </c>
      <c r="C260" s="17">
        <f t="shared" si="15"/>
        <v>115422.12674543502</v>
      </c>
      <c r="D260" s="6">
        <v>448</v>
      </c>
      <c r="E260" s="17">
        <v>175300</v>
      </c>
      <c r="F260" s="17">
        <f t="shared" si="17"/>
        <v>483</v>
      </c>
      <c r="G260" s="17">
        <f t="shared" si="18"/>
        <v>59883.2298136646</v>
      </c>
      <c r="H260" s="6">
        <v>6</v>
      </c>
      <c r="I260" s="17">
        <v>34700</v>
      </c>
      <c r="J260" s="6">
        <v>477</v>
      </c>
      <c r="K260" s="17">
        <v>60200</v>
      </c>
      <c r="L260" s="3"/>
    </row>
    <row r="261" spans="1:15" ht="12.75">
      <c r="A261" s="6" t="s">
        <v>246</v>
      </c>
      <c r="B261" s="17">
        <f t="shared" si="19"/>
        <v>1417</v>
      </c>
      <c r="C261" s="17">
        <f>((+D261*E261)+(J261*K261))/B261</f>
        <v>151100.1411432604</v>
      </c>
      <c r="D261" s="6">
        <v>549</v>
      </c>
      <c r="E261" s="17">
        <v>174500</v>
      </c>
      <c r="F261" s="17">
        <f t="shared" si="17"/>
        <v>868</v>
      </c>
      <c r="G261" s="17">
        <f>(+(J261*K261))/F261</f>
        <v>136300</v>
      </c>
      <c r="H261" s="6">
        <v>0</v>
      </c>
      <c r="I261" s="17">
        <v>0</v>
      </c>
      <c r="J261" s="6">
        <v>868</v>
      </c>
      <c r="K261" s="17">
        <v>136300</v>
      </c>
      <c r="L261" s="3"/>
      <c r="M261" s="17"/>
      <c r="N261" s="17"/>
      <c r="O261" s="17"/>
    </row>
    <row r="262" spans="1:15" ht="12.75">
      <c r="A262" s="6" t="s">
        <v>247</v>
      </c>
      <c r="B262" s="17">
        <f t="shared" si="19"/>
        <v>1529</v>
      </c>
      <c r="C262" s="17">
        <f t="shared" si="15"/>
        <v>116471.35382603008</v>
      </c>
      <c r="D262" s="6">
        <v>568</v>
      </c>
      <c r="E262" s="17">
        <v>166200</v>
      </c>
      <c r="F262" s="17">
        <f t="shared" si="17"/>
        <v>961</v>
      </c>
      <c r="G262" s="17">
        <f t="shared" si="18"/>
        <v>87079.18834547346</v>
      </c>
      <c r="H262" s="6">
        <v>17</v>
      </c>
      <c r="I262" s="17">
        <v>135900</v>
      </c>
      <c r="J262" s="6">
        <v>944</v>
      </c>
      <c r="K262" s="17">
        <v>86200</v>
      </c>
      <c r="L262" s="3"/>
      <c r="M262" s="17"/>
      <c r="N262" s="17"/>
      <c r="O262" s="17"/>
    </row>
    <row r="263" spans="1:15" ht="12.75">
      <c r="A263" s="6" t="s">
        <v>248</v>
      </c>
      <c r="B263" s="17">
        <f t="shared" si="19"/>
        <v>1951</v>
      </c>
      <c r="C263" s="17">
        <f t="shared" si="15"/>
        <v>106071.29677088672</v>
      </c>
      <c r="D263" s="6">
        <v>657</v>
      </c>
      <c r="E263" s="17">
        <v>177700</v>
      </c>
      <c r="F263" s="17">
        <f t="shared" si="17"/>
        <v>1294</v>
      </c>
      <c r="G263" s="17">
        <f t="shared" si="18"/>
        <v>69703.40030911901</v>
      </c>
      <c r="H263" s="6">
        <v>11</v>
      </c>
      <c r="I263" s="17">
        <v>70100</v>
      </c>
      <c r="J263" s="17">
        <v>1283</v>
      </c>
      <c r="K263" s="17">
        <v>69700</v>
      </c>
      <c r="L263" s="3"/>
      <c r="M263" s="17"/>
      <c r="N263" s="17"/>
      <c r="O263" s="17"/>
    </row>
    <row r="264" spans="1:15" ht="12.75">
      <c r="A264" s="6" t="s">
        <v>249</v>
      </c>
      <c r="B264" s="17">
        <f t="shared" si="19"/>
        <v>2095</v>
      </c>
      <c r="C264" s="17">
        <f t="shared" si="15"/>
        <v>107042.43436754176</v>
      </c>
      <c r="D264" s="6">
        <v>702</v>
      </c>
      <c r="E264" s="17">
        <v>176200</v>
      </c>
      <c r="F264" s="17">
        <f t="shared" si="17"/>
        <v>1393</v>
      </c>
      <c r="G264" s="17">
        <f t="shared" si="18"/>
        <v>72190.59583632449</v>
      </c>
      <c r="H264" s="6">
        <v>12</v>
      </c>
      <c r="I264" s="17">
        <v>59600</v>
      </c>
      <c r="J264" s="17">
        <v>1381</v>
      </c>
      <c r="K264" s="17">
        <v>72300</v>
      </c>
      <c r="L264" s="3"/>
      <c r="M264" s="17"/>
      <c r="N264" s="17"/>
      <c r="O264" s="17"/>
    </row>
    <row r="265" spans="1:15" ht="12.75">
      <c r="A265" s="6" t="s">
        <v>250</v>
      </c>
      <c r="B265" s="17">
        <f t="shared" si="19"/>
        <v>1662</v>
      </c>
      <c r="C265" s="17">
        <f aca="true" t="shared" si="20" ref="C265:C287">((+D265*E265)+(H265*I265)+(J265*K265))/B265</f>
        <v>120218.89290012034</v>
      </c>
      <c r="D265" s="6">
        <v>803</v>
      </c>
      <c r="E265" s="17">
        <v>170500</v>
      </c>
      <c r="F265" s="17">
        <f t="shared" si="17"/>
        <v>859</v>
      </c>
      <c r="G265" s="17">
        <f t="shared" si="18"/>
        <v>73215.71594877765</v>
      </c>
      <c r="H265" s="6">
        <v>15</v>
      </c>
      <c r="I265" s="17">
        <v>74100</v>
      </c>
      <c r="J265" s="6">
        <v>844</v>
      </c>
      <c r="K265" s="17">
        <v>73200</v>
      </c>
      <c r="L265" s="3"/>
      <c r="M265" s="17"/>
      <c r="N265" s="17"/>
      <c r="O265" s="17"/>
    </row>
    <row r="266" spans="1:15" ht="12.75">
      <c r="A266" s="6" t="s">
        <v>251</v>
      </c>
      <c r="B266" s="17">
        <f t="shared" si="19"/>
        <v>1420</v>
      </c>
      <c r="C266" s="17">
        <f t="shared" si="20"/>
        <v>131144.71830985916</v>
      </c>
      <c r="D266" s="6">
        <v>821</v>
      </c>
      <c r="E266" s="17">
        <v>175500</v>
      </c>
      <c r="F266" s="17">
        <f t="shared" si="17"/>
        <v>599</v>
      </c>
      <c r="G266" s="17">
        <f t="shared" si="18"/>
        <v>70350.58430717864</v>
      </c>
      <c r="H266" s="6">
        <v>27</v>
      </c>
      <c r="I266" s="17">
        <v>46000</v>
      </c>
      <c r="J266" s="6">
        <v>572</v>
      </c>
      <c r="K266" s="17">
        <v>71500</v>
      </c>
      <c r="L266" s="3"/>
      <c r="M266" s="17"/>
      <c r="N266" s="17"/>
      <c r="O266" s="17"/>
    </row>
    <row r="267" spans="1:15" ht="12.75">
      <c r="A267" s="6" t="s">
        <v>252</v>
      </c>
      <c r="B267" s="17">
        <f t="shared" si="19"/>
        <v>1080</v>
      </c>
      <c r="C267" s="17">
        <f t="shared" si="20"/>
        <v>159976.2962962963</v>
      </c>
      <c r="D267" s="6">
        <v>714</v>
      </c>
      <c r="E267" s="17">
        <v>191700</v>
      </c>
      <c r="F267" s="17">
        <f t="shared" si="17"/>
        <v>366</v>
      </c>
      <c r="G267" s="17">
        <f t="shared" si="18"/>
        <v>98089.07103825136</v>
      </c>
      <c r="H267" s="6">
        <v>4</v>
      </c>
      <c r="I267" s="17">
        <v>60900</v>
      </c>
      <c r="J267" s="6">
        <v>362</v>
      </c>
      <c r="K267" s="17">
        <v>98500</v>
      </c>
      <c r="L267" s="3"/>
      <c r="M267" s="17"/>
      <c r="N267" s="17"/>
      <c r="O267" s="17"/>
    </row>
    <row r="268" spans="1:15" ht="12.75">
      <c r="A268" s="6" t="s">
        <v>253</v>
      </c>
      <c r="B268" s="17">
        <f t="shared" si="19"/>
        <v>1477</v>
      </c>
      <c r="C268" s="17">
        <f>((+D268*E268)+(J268*K268))/B268</f>
        <v>129761.20514556534</v>
      </c>
      <c r="D268" s="6">
        <v>814</v>
      </c>
      <c r="E268" s="17">
        <v>186500</v>
      </c>
      <c r="F268" s="17">
        <f t="shared" si="17"/>
        <v>663</v>
      </c>
      <c r="G268" s="17">
        <f>(+(J268*K268))/F268</f>
        <v>60100</v>
      </c>
      <c r="H268" s="6">
        <v>0</v>
      </c>
      <c r="I268" s="17">
        <v>0</v>
      </c>
      <c r="J268" s="6">
        <v>663</v>
      </c>
      <c r="K268" s="17">
        <v>60100</v>
      </c>
      <c r="M268" s="17"/>
      <c r="N268" s="17"/>
      <c r="O268" s="17"/>
    </row>
    <row r="269" spans="1:15" ht="12.75">
      <c r="A269" s="6" t="s">
        <v>254</v>
      </c>
      <c r="B269" s="17">
        <f t="shared" si="19"/>
        <v>1202</v>
      </c>
      <c r="C269" s="17">
        <f t="shared" si="20"/>
        <v>118268.30282861897</v>
      </c>
      <c r="D269" s="6">
        <v>667</v>
      </c>
      <c r="E269" s="17">
        <v>176600</v>
      </c>
      <c r="F269" s="17">
        <f t="shared" si="17"/>
        <v>535</v>
      </c>
      <c r="G269" s="17">
        <f t="shared" si="18"/>
        <v>45544.48598130841</v>
      </c>
      <c r="H269" s="6">
        <v>6</v>
      </c>
      <c r="I269" s="17">
        <v>120000</v>
      </c>
      <c r="J269" s="6">
        <v>529</v>
      </c>
      <c r="K269" s="17">
        <v>44700</v>
      </c>
      <c r="M269" s="17"/>
      <c r="N269" s="17"/>
      <c r="O269" s="17"/>
    </row>
    <row r="270" spans="1:15" ht="12.75">
      <c r="A270" s="6" t="s">
        <v>255</v>
      </c>
      <c r="B270" s="17">
        <f t="shared" si="19"/>
        <v>2250</v>
      </c>
      <c r="C270" s="17">
        <f t="shared" si="20"/>
        <v>97269.06666666667</v>
      </c>
      <c r="D270" s="6">
        <v>756</v>
      </c>
      <c r="E270" s="17">
        <v>176800</v>
      </c>
      <c r="F270" s="17">
        <f t="shared" si="17"/>
        <v>1494</v>
      </c>
      <c r="G270" s="17">
        <f t="shared" si="18"/>
        <v>57024.49799196787</v>
      </c>
      <c r="H270" s="6">
        <v>8</v>
      </c>
      <c r="I270" s="17">
        <v>117300</v>
      </c>
      <c r="J270" s="17">
        <v>1486</v>
      </c>
      <c r="K270" s="17">
        <v>56700</v>
      </c>
      <c r="M270" s="17"/>
      <c r="N270" s="17"/>
      <c r="O270" s="17"/>
    </row>
    <row r="271" spans="1:15" ht="12.75">
      <c r="A271" s="6" t="s">
        <v>256</v>
      </c>
      <c r="B271" s="17">
        <f t="shared" si="19"/>
        <v>1439</v>
      </c>
      <c r="C271" s="17">
        <f t="shared" si="20"/>
        <v>91037.52605976372</v>
      </c>
      <c r="D271" s="6">
        <v>495</v>
      </c>
      <c r="E271" s="17">
        <v>177800</v>
      </c>
      <c r="F271" s="17">
        <f t="shared" si="17"/>
        <v>944</v>
      </c>
      <c r="G271" s="17">
        <f t="shared" si="18"/>
        <v>45542.372881355936</v>
      </c>
      <c r="H271" s="6">
        <v>8</v>
      </c>
      <c r="I271" s="17">
        <v>27100</v>
      </c>
      <c r="J271" s="6">
        <v>936</v>
      </c>
      <c r="K271" s="17">
        <v>45700</v>
      </c>
      <c r="M271" s="17"/>
      <c r="N271" s="17"/>
      <c r="O271" s="17"/>
    </row>
    <row r="272" spans="1:15" ht="12.75">
      <c r="A272" s="6" t="s">
        <v>257</v>
      </c>
      <c r="B272" s="17">
        <f t="shared" si="19"/>
        <v>1796</v>
      </c>
      <c r="C272" s="17">
        <f t="shared" si="20"/>
        <v>120915.36748329621</v>
      </c>
      <c r="D272" s="6">
        <v>436</v>
      </c>
      <c r="E272" s="17">
        <v>186200</v>
      </c>
      <c r="F272" s="17">
        <f t="shared" si="17"/>
        <v>1360</v>
      </c>
      <c r="G272" s="17">
        <f t="shared" si="18"/>
        <v>99985.88235294117</v>
      </c>
      <c r="H272" s="6">
        <v>8</v>
      </c>
      <c r="I272" s="17">
        <v>97600</v>
      </c>
      <c r="J272" s="17">
        <v>1352</v>
      </c>
      <c r="K272" s="17">
        <v>100000</v>
      </c>
      <c r="M272" s="17"/>
      <c r="N272" s="17"/>
      <c r="O272" s="17"/>
    </row>
    <row r="273" spans="1:15" ht="12.75">
      <c r="A273" s="6" t="s">
        <v>258</v>
      </c>
      <c r="B273" s="17">
        <f t="shared" si="19"/>
        <v>1877</v>
      </c>
      <c r="C273" s="17">
        <f t="shared" si="20"/>
        <v>110008.41768779968</v>
      </c>
      <c r="D273" s="17">
        <v>694</v>
      </c>
      <c r="E273" s="17">
        <v>177700</v>
      </c>
      <c r="F273" s="17">
        <f t="shared" si="17"/>
        <v>1183</v>
      </c>
      <c r="G273" s="17">
        <f t="shared" si="18"/>
        <v>70297.54860524091</v>
      </c>
      <c r="H273" s="17">
        <v>8</v>
      </c>
      <c r="I273" s="17">
        <v>114000</v>
      </c>
      <c r="J273" s="17">
        <v>1175</v>
      </c>
      <c r="K273" s="17">
        <v>70000</v>
      </c>
      <c r="M273" s="17"/>
      <c r="N273" s="17"/>
      <c r="O273" s="17"/>
    </row>
    <row r="274" spans="1:15" ht="12.75">
      <c r="A274" s="6" t="s">
        <v>259</v>
      </c>
      <c r="B274" s="17">
        <f t="shared" si="19"/>
        <v>3098</v>
      </c>
      <c r="C274" s="17">
        <f t="shared" si="20"/>
        <v>119000</v>
      </c>
      <c r="D274" s="17">
        <v>724</v>
      </c>
      <c r="E274" s="17">
        <v>179700</v>
      </c>
      <c r="F274" s="17">
        <f t="shared" si="17"/>
        <v>2374</v>
      </c>
      <c r="G274" s="17">
        <f t="shared" si="18"/>
        <v>100488.2898062342</v>
      </c>
      <c r="H274" s="17">
        <v>84</v>
      </c>
      <c r="I274" s="17">
        <v>113800</v>
      </c>
      <c r="J274" s="17">
        <v>2290</v>
      </c>
      <c r="K274" s="17">
        <v>100000</v>
      </c>
      <c r="M274" s="17"/>
      <c r="N274" s="17"/>
      <c r="O274" s="17"/>
    </row>
    <row r="275" spans="1:15" ht="12.75">
      <c r="A275" s="6" t="s">
        <v>260</v>
      </c>
      <c r="B275" s="17">
        <f t="shared" si="19"/>
        <v>1181</v>
      </c>
      <c r="C275" s="17">
        <f t="shared" si="20"/>
        <v>158465.28365791703</v>
      </c>
      <c r="D275" s="17">
        <v>788</v>
      </c>
      <c r="E275" s="17">
        <v>202600</v>
      </c>
      <c r="F275" s="17">
        <f t="shared" si="17"/>
        <v>393</v>
      </c>
      <c r="G275" s="17">
        <f t="shared" si="18"/>
        <v>69971.24681933843</v>
      </c>
      <c r="H275" s="17">
        <v>20</v>
      </c>
      <c r="I275" s="17">
        <v>108600</v>
      </c>
      <c r="J275" s="17">
        <v>373</v>
      </c>
      <c r="K275" s="17">
        <v>67900</v>
      </c>
      <c r="M275" s="17"/>
      <c r="N275" s="17"/>
      <c r="O275" s="17"/>
    </row>
    <row r="276" spans="1:15" ht="12.75">
      <c r="A276" s="6" t="s">
        <v>261</v>
      </c>
      <c r="B276" s="17">
        <f t="shared" si="19"/>
        <v>2308</v>
      </c>
      <c r="C276" s="17">
        <f t="shared" si="20"/>
        <v>108290.03466204506</v>
      </c>
      <c r="D276" s="17">
        <v>793</v>
      </c>
      <c r="E276" s="17">
        <v>189500</v>
      </c>
      <c r="F276" s="17">
        <f t="shared" si="17"/>
        <v>1515</v>
      </c>
      <c r="G276" s="17">
        <f t="shared" si="18"/>
        <v>65782.11221122112</v>
      </c>
      <c r="H276" s="17">
        <v>46</v>
      </c>
      <c r="I276" s="17">
        <v>119500</v>
      </c>
      <c r="J276" s="17">
        <v>1469</v>
      </c>
      <c r="K276" s="17">
        <v>64100</v>
      </c>
      <c r="M276" s="17"/>
      <c r="N276" s="17"/>
      <c r="O276" s="17"/>
    </row>
    <row r="277" spans="1:15" ht="12.75">
      <c r="A277" s="6" t="s">
        <v>262</v>
      </c>
      <c r="B277" s="17">
        <f t="shared" si="19"/>
        <v>1566</v>
      </c>
      <c r="C277" s="17">
        <f t="shared" si="20"/>
        <v>153208.23754789273</v>
      </c>
      <c r="D277" s="17">
        <v>838</v>
      </c>
      <c r="E277" s="17">
        <v>211500</v>
      </c>
      <c r="F277" s="17">
        <f t="shared" si="17"/>
        <v>728</v>
      </c>
      <c r="G277" s="17">
        <f t="shared" si="18"/>
        <v>86108.65384615384</v>
      </c>
      <c r="H277" s="17">
        <v>35</v>
      </c>
      <c r="I277" s="17">
        <v>123900</v>
      </c>
      <c r="J277" s="17">
        <v>693</v>
      </c>
      <c r="K277" s="17">
        <v>84200</v>
      </c>
      <c r="M277" s="17"/>
      <c r="N277" s="17"/>
      <c r="O277" s="17"/>
    </row>
    <row r="278" spans="1:15" ht="12.75">
      <c r="A278" s="6" t="s">
        <v>264</v>
      </c>
      <c r="B278" s="17">
        <f t="shared" si="19"/>
        <v>977</v>
      </c>
      <c r="C278" s="17">
        <f t="shared" si="20"/>
        <v>185063.15250767657</v>
      </c>
      <c r="D278" s="17">
        <v>814</v>
      </c>
      <c r="E278" s="17">
        <v>206700</v>
      </c>
      <c r="F278" s="17">
        <f t="shared" si="17"/>
        <v>163</v>
      </c>
      <c r="G278" s="17">
        <f t="shared" si="18"/>
        <v>77011.65644171779</v>
      </c>
      <c r="H278" s="17">
        <v>28</v>
      </c>
      <c r="I278" s="17">
        <v>124800</v>
      </c>
      <c r="J278" s="17">
        <v>135</v>
      </c>
      <c r="K278" s="17">
        <v>67100</v>
      </c>
      <c r="M278" s="17"/>
      <c r="N278" s="17"/>
      <c r="O278" s="17"/>
    </row>
    <row r="279" spans="1:15" ht="12.75">
      <c r="A279" s="6" t="s">
        <v>265</v>
      </c>
      <c r="B279" s="17">
        <f aca="true" t="shared" si="21" ref="B279:B287">+D279+H279+J279</f>
        <v>1512</v>
      </c>
      <c r="C279" s="17">
        <f t="shared" si="20"/>
        <v>160955.42328042327</v>
      </c>
      <c r="D279" s="17">
        <v>932</v>
      </c>
      <c r="E279" s="17">
        <v>214300</v>
      </c>
      <c r="F279" s="17">
        <f t="shared" si="17"/>
        <v>580</v>
      </c>
      <c r="G279" s="17">
        <f t="shared" si="18"/>
        <v>75236.20689655172</v>
      </c>
      <c r="H279" s="17">
        <v>30</v>
      </c>
      <c r="I279" s="17">
        <v>114400</v>
      </c>
      <c r="J279" s="17">
        <v>550</v>
      </c>
      <c r="K279" s="17">
        <v>73100</v>
      </c>
      <c r="M279" s="17"/>
      <c r="N279" s="17"/>
      <c r="O279" s="17"/>
    </row>
    <row r="280" spans="1:15" ht="12.75">
      <c r="A280" s="6" t="s">
        <v>267</v>
      </c>
      <c r="B280" s="17">
        <f t="shared" si="21"/>
        <v>1640</v>
      </c>
      <c r="C280" s="17">
        <f t="shared" si="20"/>
        <v>153713.65853658537</v>
      </c>
      <c r="D280" s="17">
        <v>918</v>
      </c>
      <c r="E280" s="17">
        <v>213800</v>
      </c>
      <c r="F280" s="17">
        <f t="shared" si="17"/>
        <v>722</v>
      </c>
      <c r="G280" s="17">
        <f t="shared" si="18"/>
        <v>77315.78947368421</v>
      </c>
      <c r="H280" s="17">
        <v>38</v>
      </c>
      <c r="I280" s="17">
        <v>133400</v>
      </c>
      <c r="J280" s="17">
        <v>684</v>
      </c>
      <c r="K280" s="17">
        <v>74200</v>
      </c>
      <c r="M280" s="17"/>
      <c r="N280" s="17"/>
      <c r="O280" s="17"/>
    </row>
    <row r="281" spans="1:15" ht="12.75">
      <c r="A281" s="6" t="s">
        <v>268</v>
      </c>
      <c r="B281" s="17">
        <f t="shared" si="21"/>
        <v>1584</v>
      </c>
      <c r="C281" s="17">
        <f t="shared" si="20"/>
        <v>143232.0707070707</v>
      </c>
      <c r="D281" s="17">
        <v>709</v>
      </c>
      <c r="E281" s="17">
        <v>202900</v>
      </c>
      <c r="F281" s="17">
        <f t="shared" si="17"/>
        <v>875</v>
      </c>
      <c r="G281" s="17">
        <f t="shared" si="18"/>
        <v>94884</v>
      </c>
      <c r="H281" s="17">
        <v>77</v>
      </c>
      <c r="I281" s="17">
        <v>134100</v>
      </c>
      <c r="J281" s="17">
        <v>798</v>
      </c>
      <c r="K281" s="17">
        <v>91100</v>
      </c>
      <c r="M281" s="17"/>
      <c r="N281" s="17"/>
      <c r="O281" s="17"/>
    </row>
    <row r="282" spans="1:20" ht="12.75">
      <c r="A282" s="6" t="s">
        <v>269</v>
      </c>
      <c r="B282" s="17">
        <f t="shared" si="21"/>
        <v>1440</v>
      </c>
      <c r="C282" s="17">
        <f t="shared" si="20"/>
        <v>157608.47222222222</v>
      </c>
      <c r="D282" s="17">
        <v>812</v>
      </c>
      <c r="E282" s="17">
        <v>217800</v>
      </c>
      <c r="F282" s="17">
        <f t="shared" si="17"/>
        <v>628</v>
      </c>
      <c r="G282" s="17">
        <f>((+H282*I282)+(J282*K282))/F282</f>
        <v>79781.2101910828</v>
      </c>
      <c r="H282" s="17">
        <v>6</v>
      </c>
      <c r="I282" s="17">
        <v>88200</v>
      </c>
      <c r="J282" s="17">
        <v>622</v>
      </c>
      <c r="K282" s="17">
        <v>79700</v>
      </c>
      <c r="L282" s="25"/>
      <c r="M282" s="17"/>
      <c r="N282" s="17"/>
      <c r="O282" s="17"/>
      <c r="P282" s="24"/>
      <c r="T282" s="24"/>
    </row>
    <row r="283" spans="1:20" ht="12.75">
      <c r="A283" s="6" t="s">
        <v>270</v>
      </c>
      <c r="B283" s="17">
        <f t="shared" si="21"/>
        <v>1790</v>
      </c>
      <c r="C283" s="17">
        <f>((D283*E283)+(F283*G283))/B283</f>
        <v>123980.55865921787</v>
      </c>
      <c r="D283" s="17">
        <v>586</v>
      </c>
      <c r="E283" s="17">
        <v>224000</v>
      </c>
      <c r="F283" s="17">
        <f t="shared" si="17"/>
        <v>1204</v>
      </c>
      <c r="G283" s="17">
        <f>((J283*K283))/F283</f>
        <v>75300</v>
      </c>
      <c r="H283" s="17">
        <v>0</v>
      </c>
      <c r="I283" s="17">
        <v>0</v>
      </c>
      <c r="J283" s="17">
        <v>1204</v>
      </c>
      <c r="K283" s="17">
        <v>75300</v>
      </c>
      <c r="L283" s="25"/>
      <c r="M283" s="17"/>
      <c r="N283" s="17"/>
      <c r="O283" s="17"/>
      <c r="P283" s="24"/>
      <c r="T283" s="24"/>
    </row>
    <row r="284" spans="1:20" ht="12.75">
      <c r="A284" s="6" t="s">
        <v>271</v>
      </c>
      <c r="B284" s="17">
        <f t="shared" si="21"/>
        <v>2154</v>
      </c>
      <c r="C284" s="17">
        <f t="shared" si="20"/>
        <v>124405.29247910864</v>
      </c>
      <c r="D284" s="17">
        <v>608</v>
      </c>
      <c r="E284" s="17">
        <v>227200</v>
      </c>
      <c r="F284" s="17">
        <f t="shared" si="17"/>
        <v>1546</v>
      </c>
      <c r="G284" s="17">
        <f t="shared" si="18"/>
        <v>83978.91332470892</v>
      </c>
      <c r="H284" s="17">
        <v>30</v>
      </c>
      <c r="I284" s="17">
        <v>138500</v>
      </c>
      <c r="J284" s="17">
        <v>1516</v>
      </c>
      <c r="K284" s="17">
        <v>82900</v>
      </c>
      <c r="L284" s="25"/>
      <c r="M284" s="17"/>
      <c r="N284" s="17"/>
      <c r="O284" s="17"/>
      <c r="P284" s="24"/>
      <c r="T284" s="24"/>
    </row>
    <row r="285" spans="1:20" ht="12.75">
      <c r="A285" s="6" t="s">
        <v>272</v>
      </c>
      <c r="B285" s="17">
        <f t="shared" si="21"/>
        <v>1016</v>
      </c>
      <c r="C285" s="17">
        <f t="shared" si="20"/>
        <v>181425.1968503937</v>
      </c>
      <c r="D285" s="17">
        <v>706</v>
      </c>
      <c r="E285" s="17">
        <v>231000</v>
      </c>
      <c r="F285" s="17">
        <f t="shared" si="17"/>
        <v>310</v>
      </c>
      <c r="G285" s="17">
        <f t="shared" si="18"/>
        <v>68522.58064516129</v>
      </c>
      <c r="H285" s="17">
        <v>29</v>
      </c>
      <c r="I285" s="17">
        <v>135600</v>
      </c>
      <c r="J285" s="17">
        <v>281</v>
      </c>
      <c r="K285" s="17">
        <v>61600</v>
      </c>
      <c r="L285" s="17"/>
      <c r="M285" s="17"/>
      <c r="N285" s="17"/>
      <c r="O285" s="17"/>
      <c r="P285" s="24"/>
      <c r="T285" s="24"/>
    </row>
    <row r="286" spans="1:20" ht="12.75">
      <c r="A286" s="6" t="s">
        <v>273</v>
      </c>
      <c r="B286" s="17">
        <f t="shared" si="21"/>
        <v>1315</v>
      </c>
      <c r="C286" s="17">
        <f t="shared" si="20"/>
        <v>183831.40684410647</v>
      </c>
      <c r="D286" s="17">
        <v>886</v>
      </c>
      <c r="E286" s="17">
        <v>221300</v>
      </c>
      <c r="F286" s="17">
        <f t="shared" si="17"/>
        <v>429</v>
      </c>
      <c r="G286" s="17">
        <f t="shared" si="18"/>
        <v>106448.71794871795</v>
      </c>
      <c r="H286" s="17">
        <v>44</v>
      </c>
      <c r="I286" s="17">
        <v>141000</v>
      </c>
      <c r="J286" s="17">
        <v>385</v>
      </c>
      <c r="K286" s="17">
        <v>102500</v>
      </c>
      <c r="L286" s="25"/>
      <c r="M286" s="17"/>
      <c r="N286" s="17"/>
      <c r="O286" s="17"/>
      <c r="P286" s="24"/>
      <c r="T286" s="24"/>
    </row>
    <row r="287" spans="1:20" ht="12.75">
      <c r="A287" s="6" t="s">
        <v>274</v>
      </c>
      <c r="B287" s="17">
        <f t="shared" si="21"/>
        <v>1168</v>
      </c>
      <c r="C287" s="17">
        <f t="shared" si="20"/>
        <v>192054.96575342465</v>
      </c>
      <c r="D287" s="17">
        <v>944</v>
      </c>
      <c r="E287" s="17">
        <v>217300</v>
      </c>
      <c r="F287" s="17">
        <f t="shared" si="17"/>
        <v>224</v>
      </c>
      <c r="G287" s="17">
        <f t="shared" si="18"/>
        <v>85665.17857142857</v>
      </c>
      <c r="H287" s="17">
        <v>22</v>
      </c>
      <c r="I287" s="17">
        <v>138600</v>
      </c>
      <c r="J287" s="17">
        <v>202</v>
      </c>
      <c r="K287" s="17">
        <v>79900</v>
      </c>
      <c r="L287" s="25"/>
      <c r="M287" s="17"/>
      <c r="N287" s="17"/>
      <c r="O287" s="17"/>
      <c r="P287" s="24"/>
      <c r="T287" s="24"/>
    </row>
    <row r="288" spans="1:20" ht="12.75">
      <c r="A288" s="6" t="s">
        <v>275</v>
      </c>
      <c r="B288" s="17">
        <f aca="true" t="shared" si="22" ref="B288:B300">+D288+H288+J288</f>
        <v>2442</v>
      </c>
      <c r="C288" s="17">
        <f aca="true" t="shared" si="23" ref="C288:C300">((+D288*E288)+(H288*I288)+(J288*K288))/B288</f>
        <v>142580.83538083537</v>
      </c>
      <c r="D288" s="17">
        <v>1089</v>
      </c>
      <c r="E288" s="17">
        <v>224900</v>
      </c>
      <c r="F288" s="17">
        <f aca="true" t="shared" si="24" ref="F288:F300">+H288+J288</f>
        <v>1353</v>
      </c>
      <c r="G288" s="17">
        <f aca="true" t="shared" si="25" ref="G288:G300">((+H288*I288)+(J288*K288))/F288</f>
        <v>76323.94678492239</v>
      </c>
      <c r="H288" s="17">
        <v>45</v>
      </c>
      <c r="I288" s="17">
        <v>111900</v>
      </c>
      <c r="J288" s="17">
        <v>1308</v>
      </c>
      <c r="K288" s="17">
        <v>75100</v>
      </c>
      <c r="L288" s="25"/>
      <c r="M288" s="17"/>
      <c r="N288" s="17"/>
      <c r="O288" s="17"/>
      <c r="P288" s="24"/>
      <c r="T288" s="24"/>
    </row>
    <row r="289" spans="1:20" ht="12.75">
      <c r="A289" s="6" t="s">
        <v>276</v>
      </c>
      <c r="B289" s="17">
        <f t="shared" si="22"/>
        <v>2104</v>
      </c>
      <c r="C289" s="17">
        <f t="shared" si="23"/>
        <v>167665.16159695818</v>
      </c>
      <c r="D289" s="17">
        <v>1268</v>
      </c>
      <c r="E289" s="17">
        <v>218500</v>
      </c>
      <c r="F289" s="17">
        <f t="shared" si="24"/>
        <v>836</v>
      </c>
      <c r="G289" s="17">
        <f t="shared" si="25"/>
        <v>90561.6028708134</v>
      </c>
      <c r="H289" s="17">
        <v>29</v>
      </c>
      <c r="I289" s="17">
        <v>136800</v>
      </c>
      <c r="J289" s="17">
        <v>807</v>
      </c>
      <c r="K289" s="17">
        <v>88900</v>
      </c>
      <c r="L289" s="25"/>
      <c r="M289" s="17"/>
      <c r="N289" s="17"/>
      <c r="O289" s="17"/>
      <c r="P289" s="24"/>
      <c r="T289" s="24"/>
    </row>
    <row r="290" spans="1:20" ht="12.75">
      <c r="A290" s="6" t="s">
        <v>277</v>
      </c>
      <c r="B290" s="17">
        <f t="shared" si="22"/>
        <v>1869</v>
      </c>
      <c r="C290" s="17">
        <f t="shared" si="23"/>
        <v>189514.17870518993</v>
      </c>
      <c r="D290" s="17">
        <v>1324</v>
      </c>
      <c r="E290" s="17">
        <v>236300</v>
      </c>
      <c r="F290" s="17">
        <f t="shared" si="24"/>
        <v>545</v>
      </c>
      <c r="G290" s="17">
        <f t="shared" si="25"/>
        <v>75854.67889908257</v>
      </c>
      <c r="H290" s="17">
        <v>44</v>
      </c>
      <c r="I290" s="17">
        <v>124300</v>
      </c>
      <c r="J290" s="17">
        <v>501</v>
      </c>
      <c r="K290" s="17">
        <v>71600</v>
      </c>
      <c r="L290" s="25"/>
      <c r="M290" s="17"/>
      <c r="N290" s="17"/>
      <c r="O290" s="17"/>
      <c r="P290" s="24"/>
      <c r="T290" s="24"/>
    </row>
    <row r="291" spans="1:20" ht="12.75">
      <c r="A291" s="6" t="s">
        <v>278</v>
      </c>
      <c r="B291" s="17">
        <f t="shared" si="22"/>
        <v>1985</v>
      </c>
      <c r="C291" s="17">
        <f t="shared" si="23"/>
        <v>157250.4282115869</v>
      </c>
      <c r="D291" s="17">
        <v>1104</v>
      </c>
      <c r="E291" s="17">
        <v>228700</v>
      </c>
      <c r="F291" s="17">
        <f t="shared" si="24"/>
        <v>881</v>
      </c>
      <c r="G291" s="17">
        <f t="shared" si="25"/>
        <v>67715.43700340523</v>
      </c>
      <c r="H291" s="17">
        <v>30</v>
      </c>
      <c r="I291" s="17">
        <v>79500</v>
      </c>
      <c r="J291" s="17">
        <v>851</v>
      </c>
      <c r="K291" s="17">
        <v>67300</v>
      </c>
      <c r="L291" s="25"/>
      <c r="M291" s="17"/>
      <c r="N291" s="17"/>
      <c r="O291" s="17"/>
      <c r="P291" s="24"/>
      <c r="T291" s="24"/>
    </row>
    <row r="292" spans="1:20" ht="12.75">
      <c r="A292" s="6" t="s">
        <v>279</v>
      </c>
      <c r="B292" s="17">
        <f t="shared" si="22"/>
        <v>2148</v>
      </c>
      <c r="C292" s="17">
        <f t="shared" si="23"/>
        <v>134452.7932960894</v>
      </c>
      <c r="D292" s="17">
        <v>1004</v>
      </c>
      <c r="E292" s="17">
        <v>217800</v>
      </c>
      <c r="F292" s="17">
        <f t="shared" si="24"/>
        <v>1144</v>
      </c>
      <c r="G292" s="17">
        <f t="shared" si="25"/>
        <v>61305.41958041958</v>
      </c>
      <c r="H292" s="17">
        <v>58</v>
      </c>
      <c r="I292" s="17">
        <v>48300</v>
      </c>
      <c r="J292" s="17">
        <v>1086</v>
      </c>
      <c r="K292" s="17">
        <v>62000</v>
      </c>
      <c r="L292" s="25"/>
      <c r="M292" s="17"/>
      <c r="N292" s="17"/>
      <c r="O292" s="17"/>
      <c r="P292" s="24"/>
      <c r="T292" s="24"/>
    </row>
    <row r="293" spans="1:20" ht="12.75">
      <c r="A293" s="6" t="s">
        <v>280</v>
      </c>
      <c r="B293" s="17">
        <f t="shared" si="22"/>
        <v>1805</v>
      </c>
      <c r="C293" s="17">
        <f t="shared" si="23"/>
        <v>147966.03878116343</v>
      </c>
      <c r="D293" s="17">
        <v>902</v>
      </c>
      <c r="E293" s="17">
        <v>213400</v>
      </c>
      <c r="F293" s="17">
        <f t="shared" si="24"/>
        <v>903</v>
      </c>
      <c r="G293" s="17">
        <f t="shared" si="25"/>
        <v>82604.5404208195</v>
      </c>
      <c r="H293" s="17">
        <v>40</v>
      </c>
      <c r="I293" s="17">
        <v>240200</v>
      </c>
      <c r="J293" s="17">
        <v>863</v>
      </c>
      <c r="K293" s="17">
        <v>75300</v>
      </c>
      <c r="L293" s="25"/>
      <c r="M293" s="17"/>
      <c r="N293" s="17"/>
      <c r="O293" s="17"/>
      <c r="P293" s="24"/>
      <c r="T293" s="24"/>
    </row>
    <row r="294" spans="1:20" ht="12.75">
      <c r="A294" s="6" t="s">
        <v>281</v>
      </c>
      <c r="B294" s="17">
        <f t="shared" si="22"/>
        <v>2307</v>
      </c>
      <c r="C294" s="17">
        <f t="shared" si="23"/>
        <v>145690.03034243608</v>
      </c>
      <c r="D294" s="17">
        <v>1009</v>
      </c>
      <c r="E294" s="17">
        <v>226700</v>
      </c>
      <c r="F294" s="17">
        <f t="shared" si="24"/>
        <v>1298</v>
      </c>
      <c r="G294" s="17">
        <f t="shared" si="25"/>
        <v>82716.94915254238</v>
      </c>
      <c r="H294" s="17">
        <v>33</v>
      </c>
      <c r="I294" s="17">
        <v>190700</v>
      </c>
      <c r="J294" s="17">
        <v>1265</v>
      </c>
      <c r="K294" s="17">
        <v>79900</v>
      </c>
      <c r="L294" s="25"/>
      <c r="M294" s="17"/>
      <c r="N294" s="17"/>
      <c r="O294" s="17"/>
      <c r="P294" s="24"/>
      <c r="T294" s="24"/>
    </row>
    <row r="295" spans="1:20" ht="12.75">
      <c r="A295" s="6" t="s">
        <v>282</v>
      </c>
      <c r="B295" s="17">
        <f t="shared" si="22"/>
        <v>1126</v>
      </c>
      <c r="C295" s="17">
        <f t="shared" si="23"/>
        <v>171084.1030195382</v>
      </c>
      <c r="D295" s="17">
        <v>680</v>
      </c>
      <c r="E295" s="17">
        <v>226300</v>
      </c>
      <c r="F295" s="17">
        <f t="shared" si="24"/>
        <v>446</v>
      </c>
      <c r="G295" s="17">
        <f t="shared" si="25"/>
        <v>86898.43049327354</v>
      </c>
      <c r="H295" s="17">
        <v>39</v>
      </c>
      <c r="I295" s="17">
        <v>92100</v>
      </c>
      <c r="J295" s="17">
        <v>407</v>
      </c>
      <c r="K295" s="17">
        <v>86400</v>
      </c>
      <c r="L295" s="25"/>
      <c r="M295" s="17"/>
      <c r="N295" s="17"/>
      <c r="O295" s="17"/>
      <c r="P295" s="24"/>
      <c r="T295" s="24"/>
    </row>
    <row r="296" spans="1:20" ht="12.75">
      <c r="A296" s="6" t="s">
        <v>283</v>
      </c>
      <c r="B296" s="17">
        <f t="shared" si="22"/>
        <v>991</v>
      </c>
      <c r="C296" s="17">
        <f t="shared" si="23"/>
        <v>199183.55196770938</v>
      </c>
      <c r="D296" s="17">
        <v>926</v>
      </c>
      <c r="E296" s="17">
        <v>205200</v>
      </c>
      <c r="F296" s="17">
        <f t="shared" si="24"/>
        <v>65</v>
      </c>
      <c r="G296" s="17">
        <f t="shared" si="25"/>
        <v>113472.30769230769</v>
      </c>
      <c r="H296" s="17">
        <v>31</v>
      </c>
      <c r="I296" s="17">
        <v>154900</v>
      </c>
      <c r="J296" s="17">
        <v>34</v>
      </c>
      <c r="K296" s="17">
        <v>75700</v>
      </c>
      <c r="L296" s="25"/>
      <c r="M296" s="17"/>
      <c r="N296" s="17"/>
      <c r="O296" s="17"/>
      <c r="P296" s="24"/>
      <c r="T296" s="24"/>
    </row>
    <row r="297" spans="1:20" ht="12.75">
      <c r="A297" s="6" t="s">
        <v>285</v>
      </c>
      <c r="B297" s="17">
        <f t="shared" si="22"/>
        <v>1175</v>
      </c>
      <c r="C297" s="17">
        <f t="shared" si="23"/>
        <v>190631.06382978722</v>
      </c>
      <c r="D297" s="17">
        <v>881</v>
      </c>
      <c r="E297" s="17">
        <v>223100</v>
      </c>
      <c r="F297" s="17">
        <f t="shared" si="24"/>
        <v>294</v>
      </c>
      <c r="G297" s="17">
        <f t="shared" si="25"/>
        <v>93334.69387755102</v>
      </c>
      <c r="H297" s="17">
        <v>36</v>
      </c>
      <c r="I297" s="17">
        <v>141600</v>
      </c>
      <c r="J297" s="17">
        <v>258</v>
      </c>
      <c r="K297" s="17">
        <v>86600</v>
      </c>
      <c r="L297" s="25"/>
      <c r="M297" s="17">
        <f>+D297*E297</f>
        <v>196551100</v>
      </c>
      <c r="N297" s="17">
        <f>+H297*I297</f>
        <v>5097600</v>
      </c>
      <c r="O297" s="17">
        <f>+J297*K297</f>
        <v>22342800</v>
      </c>
      <c r="P297" s="24"/>
      <c r="T297" s="24"/>
    </row>
    <row r="298" spans="1:20" ht="12.75">
      <c r="A298" s="6" t="s">
        <v>288</v>
      </c>
      <c r="B298" s="17">
        <f t="shared" si="22"/>
        <v>1818</v>
      </c>
      <c r="C298" s="17">
        <f t="shared" si="23"/>
        <v>158039.71397139714</v>
      </c>
      <c r="D298" s="17">
        <v>984</v>
      </c>
      <c r="E298" s="17">
        <v>237800</v>
      </c>
      <c r="F298" s="17">
        <f t="shared" si="24"/>
        <v>834</v>
      </c>
      <c r="G298" s="17">
        <f t="shared" si="25"/>
        <v>63934.05275779377</v>
      </c>
      <c r="H298" s="17">
        <v>32</v>
      </c>
      <c r="I298" s="17">
        <v>109900</v>
      </c>
      <c r="J298" s="17">
        <v>802</v>
      </c>
      <c r="K298" s="17">
        <v>62100</v>
      </c>
      <c r="L298" s="25"/>
      <c r="M298" s="17">
        <f>+D298*E298</f>
        <v>233995200</v>
      </c>
      <c r="N298" s="17">
        <f>+H298*I298</f>
        <v>3516800</v>
      </c>
      <c r="O298" s="17">
        <f>+J298*K298</f>
        <v>49804200</v>
      </c>
      <c r="P298" s="24"/>
      <c r="T298" s="24"/>
    </row>
    <row r="299" spans="1:20" ht="12.75">
      <c r="A299" s="6" t="s">
        <v>289</v>
      </c>
      <c r="B299" s="17">
        <f t="shared" si="22"/>
        <v>2194</v>
      </c>
      <c r="C299" s="17">
        <f t="shared" si="23"/>
        <v>148404.37556973565</v>
      </c>
      <c r="D299" s="17">
        <v>1110</v>
      </c>
      <c r="E299" s="17">
        <v>227200</v>
      </c>
      <c r="F299" s="17">
        <f t="shared" si="24"/>
        <v>1084</v>
      </c>
      <c r="G299" s="17">
        <f t="shared" si="25"/>
        <v>67718.81918819188</v>
      </c>
      <c r="H299" s="17">
        <v>18</v>
      </c>
      <c r="I299" s="17">
        <v>139900</v>
      </c>
      <c r="J299" s="17">
        <v>1066</v>
      </c>
      <c r="K299" s="17">
        <v>66500</v>
      </c>
      <c r="L299" s="25"/>
      <c r="M299" s="17">
        <f>+D299*E299</f>
        <v>252192000</v>
      </c>
      <c r="N299" s="17">
        <f>+H299*I299</f>
        <v>2518200</v>
      </c>
      <c r="O299" s="17">
        <f>+J299*K299</f>
        <v>70889000</v>
      </c>
      <c r="P299" s="24"/>
      <c r="T299" s="24"/>
    </row>
    <row r="300" spans="1:20" ht="12.75">
      <c r="A300" s="6" t="s">
        <v>290</v>
      </c>
      <c r="B300" s="17">
        <f t="shared" si="22"/>
        <v>1711</v>
      </c>
      <c r="C300" s="17">
        <f t="shared" si="23"/>
        <v>275373.05669199297</v>
      </c>
      <c r="D300" s="17">
        <v>1073</v>
      </c>
      <c r="E300" s="17">
        <v>234700</v>
      </c>
      <c r="F300" s="17">
        <f t="shared" si="24"/>
        <v>638</v>
      </c>
      <c r="G300" s="17">
        <f t="shared" si="25"/>
        <v>343777.74294670846</v>
      </c>
      <c r="H300" s="17">
        <v>42</v>
      </c>
      <c r="I300" s="17">
        <v>197300</v>
      </c>
      <c r="J300" s="17">
        <v>596</v>
      </c>
      <c r="K300" s="17">
        <v>354100</v>
      </c>
      <c r="L300" s="25"/>
      <c r="M300" s="17">
        <f>+D300*E300</f>
        <v>251833100</v>
      </c>
      <c r="N300" s="17">
        <f>+H300*I300</f>
        <v>8286600</v>
      </c>
      <c r="O300" s="17">
        <f>+J300*K300</f>
        <v>211043600</v>
      </c>
      <c r="P300" s="24"/>
      <c r="T300" s="24"/>
    </row>
    <row r="301" spans="1:20" ht="12.75">
      <c r="A301" s="6" t="s">
        <v>291</v>
      </c>
      <c r="B301" s="17">
        <f aca="true" t="shared" si="26" ref="B301:B307">+D301+H301+J301</f>
        <v>1494</v>
      </c>
      <c r="C301" s="17">
        <f aca="true" t="shared" si="27" ref="C301:C307">((+D301*E301)+(H301*I301)+(J301*K301))/B301</f>
        <v>171107.4297188755</v>
      </c>
      <c r="D301" s="17">
        <v>1107</v>
      </c>
      <c r="E301" s="17">
        <v>207400</v>
      </c>
      <c r="F301" s="17">
        <f aca="true" t="shared" si="28" ref="F301:F307">+H301+J301</f>
        <v>387</v>
      </c>
      <c r="G301" s="17">
        <f aca="true" t="shared" si="29" ref="G301:G307">((+H301*I301)+(J301*K301))/F301</f>
        <v>67293.7984496124</v>
      </c>
      <c r="H301" s="17">
        <v>61</v>
      </c>
      <c r="I301" s="17">
        <v>119100</v>
      </c>
      <c r="J301" s="17">
        <v>326</v>
      </c>
      <c r="K301" s="17">
        <v>57600</v>
      </c>
      <c r="L301" s="25"/>
      <c r="M301" s="17">
        <f aca="true" t="shared" si="30" ref="M301:M307">+D301*E301</f>
        <v>229591800</v>
      </c>
      <c r="N301" s="17">
        <f aca="true" t="shared" si="31" ref="N301:N307">+H301*I301</f>
        <v>7265100</v>
      </c>
      <c r="O301" s="17">
        <f aca="true" t="shared" si="32" ref="O301:O307">+J301*K301</f>
        <v>18777600</v>
      </c>
      <c r="P301" s="24"/>
      <c r="T301" s="24"/>
    </row>
    <row r="302" spans="1:15" ht="12.75">
      <c r="A302" s="6" t="s">
        <v>292</v>
      </c>
      <c r="B302" s="17">
        <f t="shared" si="26"/>
        <v>2302</v>
      </c>
      <c r="C302" s="17">
        <f t="shared" si="27"/>
        <v>145002.25890529974</v>
      </c>
      <c r="D302" s="17">
        <v>1144</v>
      </c>
      <c r="E302" s="17">
        <v>230600</v>
      </c>
      <c r="F302" s="17">
        <f t="shared" si="28"/>
        <v>1158</v>
      </c>
      <c r="G302" s="17">
        <f t="shared" si="29"/>
        <v>60439.37823834197</v>
      </c>
      <c r="H302" s="6">
        <v>44</v>
      </c>
      <c r="I302" s="17">
        <v>122200</v>
      </c>
      <c r="J302" s="17">
        <v>1114</v>
      </c>
      <c r="K302" s="17">
        <v>58000</v>
      </c>
      <c r="M302" s="17">
        <f t="shared" si="30"/>
        <v>263806400</v>
      </c>
      <c r="N302" s="17">
        <f t="shared" si="31"/>
        <v>5376800</v>
      </c>
      <c r="O302" s="17">
        <f t="shared" si="32"/>
        <v>64612000</v>
      </c>
    </row>
    <row r="303" spans="1:15" ht="12.75">
      <c r="A303" s="6" t="s">
        <v>298</v>
      </c>
      <c r="B303" s="17">
        <f t="shared" si="26"/>
        <v>1757</v>
      </c>
      <c r="C303" s="17">
        <f t="shared" si="27"/>
        <v>172232.04325554924</v>
      </c>
      <c r="D303" s="17">
        <v>1141</v>
      </c>
      <c r="E303" s="17">
        <v>217500</v>
      </c>
      <c r="F303" s="17">
        <f t="shared" si="28"/>
        <v>616</v>
      </c>
      <c r="G303" s="17">
        <f t="shared" si="29"/>
        <v>88383.44155844155</v>
      </c>
      <c r="H303" s="6">
        <v>34</v>
      </c>
      <c r="I303" s="17">
        <v>117200</v>
      </c>
      <c r="J303" s="6">
        <v>582</v>
      </c>
      <c r="K303" s="17">
        <v>86700</v>
      </c>
      <c r="M303" s="17">
        <f t="shared" si="30"/>
        <v>248167500</v>
      </c>
      <c r="N303" s="17">
        <f t="shared" si="31"/>
        <v>3984800</v>
      </c>
      <c r="O303" s="17">
        <f t="shared" si="32"/>
        <v>50459400</v>
      </c>
    </row>
    <row r="304" spans="1:15" ht="12.75">
      <c r="A304" s="6" t="s">
        <v>299</v>
      </c>
      <c r="B304" s="17">
        <f t="shared" si="26"/>
        <v>2245</v>
      </c>
      <c r="C304" s="17">
        <f t="shared" si="27"/>
        <v>132870.55679287305</v>
      </c>
      <c r="D304" s="17">
        <v>761</v>
      </c>
      <c r="E304" s="17">
        <v>230800</v>
      </c>
      <c r="F304" s="17">
        <f t="shared" si="28"/>
        <v>1484</v>
      </c>
      <c r="G304" s="17">
        <f t="shared" si="29"/>
        <v>82652.02156334232</v>
      </c>
      <c r="H304" s="6">
        <v>58</v>
      </c>
      <c r="I304" s="17">
        <v>103600</v>
      </c>
      <c r="J304" s="6">
        <v>1426</v>
      </c>
      <c r="K304" s="17">
        <v>81800</v>
      </c>
      <c r="M304" s="17">
        <f t="shared" si="30"/>
        <v>175638800</v>
      </c>
      <c r="N304" s="17">
        <f t="shared" si="31"/>
        <v>6008800</v>
      </c>
      <c r="O304" s="17">
        <f t="shared" si="32"/>
        <v>116646800</v>
      </c>
    </row>
    <row r="305" spans="1:15" ht="12.75">
      <c r="A305" s="6" t="s">
        <v>300</v>
      </c>
      <c r="B305" s="17">
        <f t="shared" si="26"/>
        <v>1617</v>
      </c>
      <c r="C305" s="17">
        <f t="shared" si="27"/>
        <v>155275.32467532466</v>
      </c>
      <c r="D305" s="6">
        <v>758</v>
      </c>
      <c r="E305" s="17">
        <v>235900</v>
      </c>
      <c r="F305" s="17">
        <f t="shared" si="28"/>
        <v>859</v>
      </c>
      <c r="G305" s="17">
        <f t="shared" si="29"/>
        <v>84130.38416763679</v>
      </c>
      <c r="H305" s="6">
        <v>44</v>
      </c>
      <c r="I305" s="17">
        <v>131000</v>
      </c>
      <c r="J305" s="6">
        <v>815</v>
      </c>
      <c r="K305" s="17">
        <v>81600</v>
      </c>
      <c r="M305" s="17">
        <f t="shared" si="30"/>
        <v>178812200</v>
      </c>
      <c r="N305" s="17">
        <f t="shared" si="31"/>
        <v>5764000</v>
      </c>
      <c r="O305" s="17">
        <f t="shared" si="32"/>
        <v>66504000</v>
      </c>
    </row>
    <row r="306" spans="1:15" ht="12.75">
      <c r="A306" s="6" t="s">
        <v>301</v>
      </c>
      <c r="B306" s="17">
        <f t="shared" si="26"/>
        <v>1450</v>
      </c>
      <c r="C306" s="17">
        <f t="shared" si="27"/>
        <v>194776.06896551725</v>
      </c>
      <c r="D306" s="6">
        <v>1003</v>
      </c>
      <c r="E306" s="17">
        <v>235900</v>
      </c>
      <c r="F306" s="17">
        <f t="shared" si="28"/>
        <v>447</v>
      </c>
      <c r="G306" s="17">
        <f t="shared" si="29"/>
        <v>102500.22371364653</v>
      </c>
      <c r="H306" s="6">
        <v>52</v>
      </c>
      <c r="I306" s="17">
        <v>145800</v>
      </c>
      <c r="J306" s="6">
        <v>395</v>
      </c>
      <c r="K306" s="17">
        <v>96800</v>
      </c>
      <c r="M306" s="17">
        <f t="shared" si="30"/>
        <v>236607700</v>
      </c>
      <c r="N306" s="17">
        <f t="shared" si="31"/>
        <v>7581600</v>
      </c>
      <c r="O306" s="17">
        <f t="shared" si="32"/>
        <v>38236000</v>
      </c>
    </row>
    <row r="307" spans="1:15" ht="12.75">
      <c r="A307" s="6" t="s">
        <v>302</v>
      </c>
      <c r="B307" s="17">
        <f t="shared" si="26"/>
        <v>1300</v>
      </c>
      <c r="C307" s="17">
        <f t="shared" si="27"/>
        <v>158258.6923076923</v>
      </c>
      <c r="D307" s="6">
        <v>735</v>
      </c>
      <c r="E307" s="17">
        <v>236500</v>
      </c>
      <c r="F307" s="17">
        <f t="shared" si="28"/>
        <v>565</v>
      </c>
      <c r="G307" s="17">
        <f t="shared" si="29"/>
        <v>56475.75221238938</v>
      </c>
      <c r="H307" s="6">
        <v>46</v>
      </c>
      <c r="I307" s="17">
        <v>116000</v>
      </c>
      <c r="J307" s="6">
        <v>519</v>
      </c>
      <c r="K307" s="17">
        <v>51200</v>
      </c>
      <c r="M307" s="17">
        <f t="shared" si="30"/>
        <v>173827500</v>
      </c>
      <c r="N307" s="17">
        <f t="shared" si="31"/>
        <v>5336000</v>
      </c>
      <c r="O307" s="17">
        <f t="shared" si="32"/>
        <v>26572800</v>
      </c>
    </row>
    <row r="308" spans="1:15" ht="12.75">
      <c r="A308" s="6" t="s">
        <v>304</v>
      </c>
      <c r="B308" s="17">
        <f>+D308+H308+J308</f>
        <v>3056</v>
      </c>
      <c r="C308" s="17">
        <f>((+D308*E308)+(H308*I308)+(J308*K308))/B308</f>
        <v>130204.28664921466</v>
      </c>
      <c r="D308" s="6">
        <v>877</v>
      </c>
      <c r="E308" s="17">
        <v>248300</v>
      </c>
      <c r="F308" s="17">
        <f>+H308+J308</f>
        <v>2179</v>
      </c>
      <c r="G308" s="17">
        <f>((+H308*I308)+(J308*K308))/F308</f>
        <v>82673.33639284075</v>
      </c>
      <c r="H308" s="6">
        <v>31</v>
      </c>
      <c r="I308" s="17">
        <v>122400</v>
      </c>
      <c r="J308" s="6">
        <v>2148</v>
      </c>
      <c r="K308" s="17">
        <v>82100</v>
      </c>
      <c r="M308" s="17">
        <f>+D308*E308</f>
        <v>217759100</v>
      </c>
      <c r="N308" s="17">
        <f>+H308*I308</f>
        <v>3794400</v>
      </c>
      <c r="O308" s="17">
        <f>+J308*K308</f>
        <v>176350800</v>
      </c>
    </row>
    <row r="309" spans="1:15" ht="12.75">
      <c r="A309" s="6" t="s">
        <v>306</v>
      </c>
      <c r="B309" s="17">
        <f>+D309+H309+J309</f>
        <v>1728</v>
      </c>
      <c r="C309" s="17">
        <f>((+D309*E309)+(H309*I309)+(J309*K309))/B309</f>
        <v>155801.85185185185</v>
      </c>
      <c r="D309" s="6">
        <v>770</v>
      </c>
      <c r="E309" s="17">
        <v>229800</v>
      </c>
      <c r="F309" s="17">
        <f>+H309+J309</f>
        <v>958</v>
      </c>
      <c r="G309" s="17">
        <f>((+H309*I309)+(J309*K309))/F309</f>
        <v>96325.26096033402</v>
      </c>
      <c r="H309" s="6">
        <v>38</v>
      </c>
      <c r="I309" s="17">
        <v>150200</v>
      </c>
      <c r="J309" s="6">
        <v>920</v>
      </c>
      <c r="K309" s="17">
        <v>94100</v>
      </c>
      <c r="M309" s="17">
        <f>+D309*E309</f>
        <v>176946000</v>
      </c>
      <c r="N309" s="17">
        <f>+H309*I309</f>
        <v>5707600</v>
      </c>
      <c r="O309" s="17">
        <f>+J309*K309</f>
        <v>86572000</v>
      </c>
    </row>
    <row r="310" spans="1:15" ht="12.75">
      <c r="A310" s="6" t="s">
        <v>307</v>
      </c>
      <c r="B310" s="17">
        <f>+D310+H310+J310</f>
        <v>1298</v>
      </c>
      <c r="C310" s="17">
        <f>((+D310*E310)+(H310*I310)+(J310*K310))/B310</f>
        <v>189547.45762711865</v>
      </c>
      <c r="D310" s="17">
        <v>982</v>
      </c>
      <c r="E310" s="17">
        <v>226400</v>
      </c>
      <c r="F310" s="17">
        <f>+H310+J310</f>
        <v>316</v>
      </c>
      <c r="G310" s="17">
        <f>((+H310*I310)+(J310*K310))/F310</f>
        <v>75024.6835443038</v>
      </c>
      <c r="H310" s="6">
        <v>43</v>
      </c>
      <c r="I310" s="17">
        <v>82800</v>
      </c>
      <c r="J310" s="6">
        <v>273</v>
      </c>
      <c r="K310" s="17">
        <v>73800</v>
      </c>
      <c r="M310" s="17">
        <f>+D310*E310</f>
        <v>222324800</v>
      </c>
      <c r="N310" s="17">
        <f>+H310*I310</f>
        <v>3560400</v>
      </c>
      <c r="O310" s="17">
        <f>+J310*K310</f>
        <v>20147400</v>
      </c>
    </row>
    <row r="311" spans="1:15" ht="12.75">
      <c r="A311" s="6" t="s">
        <v>308</v>
      </c>
      <c r="B311" s="17">
        <f>+D311+H311+J311</f>
        <v>2325</v>
      </c>
      <c r="C311" s="17">
        <f>((+D311*E311)+(H311*I311)+(J311*K311))/B311</f>
        <v>172524.7741935484</v>
      </c>
      <c r="D311" s="17">
        <v>1490</v>
      </c>
      <c r="E311" s="17">
        <v>232900</v>
      </c>
      <c r="F311" s="17">
        <f>+H311+J311</f>
        <v>835</v>
      </c>
      <c r="G311" s="17">
        <f>((+H311*I311)+(J311*K311))/F311</f>
        <v>64789.341317365266</v>
      </c>
      <c r="H311" s="6">
        <v>93</v>
      </c>
      <c r="I311" s="17">
        <v>66300</v>
      </c>
      <c r="J311" s="6">
        <v>742</v>
      </c>
      <c r="K311" s="6">
        <v>64600</v>
      </c>
      <c r="M311" s="17">
        <f>+D311*E311</f>
        <v>347021000</v>
      </c>
      <c r="N311" s="17">
        <f>+H311*I311</f>
        <v>6165900</v>
      </c>
      <c r="O311" s="17">
        <f>+J311*K311</f>
        <v>47933200</v>
      </c>
    </row>
    <row r="312" spans="13:15" ht="12.75">
      <c r="M312" s="17"/>
      <c r="O312" s="17"/>
    </row>
  </sheetData>
  <sheetProtection/>
  <mergeCells count="5">
    <mergeCell ref="D3:E3"/>
    <mergeCell ref="H3:I3"/>
    <mergeCell ref="J3:K3"/>
    <mergeCell ref="B3:C3"/>
    <mergeCell ref="F3:G3"/>
  </mergeCells>
  <printOptions/>
  <pageMargins left="0.7" right="0.7" top="0.75" bottom="0.75" header="0.3" footer="0.3"/>
  <pageSetup horizontalDpi="600" verticalDpi="600" orientation="portrait" scale="55" r:id="rId1"/>
  <rowBreaks count="3" manualBreakCount="3">
    <brk id="92" max="10" man="1"/>
    <brk id="176" max="10" man="1"/>
    <brk id="260" max="10" man="1"/>
  </rowBreaks>
  <ignoredErrors>
    <ignoredError sqref="C268 C261 G261 G268 G283 C283" formula="1"/>
  </ignoredErrors>
</worksheet>
</file>

<file path=xl/worksheets/sheet4.xml><?xml version="1.0" encoding="utf-8"?>
<worksheet xmlns="http://schemas.openxmlformats.org/spreadsheetml/2006/main" xmlns:r="http://schemas.openxmlformats.org/officeDocument/2006/relationships">
  <dimension ref="A1:I178"/>
  <sheetViews>
    <sheetView zoomScalePageLayoutView="0" workbookViewId="0" topLeftCell="A155">
      <selection activeCell="F175" sqref="F175"/>
    </sheetView>
  </sheetViews>
  <sheetFormatPr defaultColWidth="9.00390625" defaultRowHeight="12.75"/>
  <cols>
    <col min="1" max="1" width="9.00390625" style="6" customWidth="1"/>
    <col min="2" max="4" width="16.625" style="6" customWidth="1"/>
  </cols>
  <sheetData>
    <row r="1" ht="12.75">
      <c r="A1" s="5" t="s">
        <v>220</v>
      </c>
    </row>
    <row r="2" spans="2:5" ht="12.75">
      <c r="B2" s="18" t="s">
        <v>217</v>
      </c>
      <c r="C2" s="18" t="s">
        <v>218</v>
      </c>
      <c r="D2" s="18" t="s">
        <v>219</v>
      </c>
      <c r="E2" s="3"/>
    </row>
    <row r="3" spans="1:9" ht="12.75">
      <c r="A3" s="10">
        <v>2004</v>
      </c>
      <c r="B3" s="11">
        <f>+'Permits Census'!B10</f>
        <v>18015</v>
      </c>
      <c r="C3" s="17">
        <f>+'Permits TAMU'!B29</f>
        <v>18015</v>
      </c>
      <c r="D3" s="17">
        <f>+B3-C3</f>
        <v>0</v>
      </c>
      <c r="E3" s="3"/>
      <c r="F3" s="3"/>
      <c r="H3" s="4"/>
      <c r="I3" s="4"/>
    </row>
    <row r="4" spans="1:9" ht="12.75">
      <c r="A4" s="10">
        <v>2005</v>
      </c>
      <c r="B4" s="11">
        <f>+'Permits Census'!B11</f>
        <v>23241</v>
      </c>
      <c r="C4" s="17">
        <f>+'Permits TAMU'!B30</f>
        <v>23241</v>
      </c>
      <c r="D4" s="17">
        <f aca="true" t="shared" si="0" ref="D4:D73">+B4-C4</f>
        <v>0</v>
      </c>
      <c r="E4" s="3"/>
      <c r="F4" s="3"/>
      <c r="H4" s="4"/>
      <c r="I4" s="4"/>
    </row>
    <row r="5" spans="1:9" ht="12.75">
      <c r="A5" s="10">
        <v>2006</v>
      </c>
      <c r="B5" s="11">
        <f>+'Permits Census'!B12</f>
        <v>26096</v>
      </c>
      <c r="C5" s="17">
        <f>+'Permits TAMU'!B31</f>
        <v>26096</v>
      </c>
      <c r="D5" s="17">
        <f t="shared" si="0"/>
        <v>0</v>
      </c>
      <c r="E5" s="3"/>
      <c r="F5" s="3"/>
      <c r="H5" s="4"/>
      <c r="I5" s="4"/>
    </row>
    <row r="6" spans="1:9" ht="12.75">
      <c r="A6" s="10">
        <v>2007</v>
      </c>
      <c r="B6" s="11">
        <f>+'Permits Census'!B13</f>
        <v>19903</v>
      </c>
      <c r="C6" s="17">
        <f>+'Permits TAMU'!B32</f>
        <v>19903</v>
      </c>
      <c r="D6" s="17">
        <f t="shared" si="0"/>
        <v>0</v>
      </c>
      <c r="E6" s="3"/>
      <c r="F6" s="3"/>
      <c r="H6" s="4"/>
      <c r="I6" s="4"/>
    </row>
    <row r="7" spans="1:9" ht="12.75">
      <c r="A7" s="10">
        <v>2008</v>
      </c>
      <c r="B7" s="11">
        <f>+'Permits Census'!B14</f>
        <v>11792</v>
      </c>
      <c r="C7" s="17">
        <f>+'Permits TAMU'!B33</f>
        <v>11792</v>
      </c>
      <c r="D7" s="17">
        <f t="shared" si="0"/>
        <v>0</v>
      </c>
      <c r="E7" s="3"/>
      <c r="F7" s="3"/>
      <c r="H7" s="4"/>
      <c r="I7" s="4"/>
    </row>
    <row r="8" spans="1:9" ht="12.75">
      <c r="A8" s="10">
        <v>2009</v>
      </c>
      <c r="B8" s="11">
        <f>+'Permits Census'!B15</f>
        <v>8758</v>
      </c>
      <c r="C8" s="17">
        <f>+'Permits TAMU'!B34</f>
        <v>8758</v>
      </c>
      <c r="D8" s="17">
        <f t="shared" si="0"/>
        <v>0</v>
      </c>
      <c r="E8" s="3"/>
      <c r="F8" s="3"/>
      <c r="H8" s="4"/>
      <c r="I8" s="4"/>
    </row>
    <row r="9" spans="1:9" ht="12.75">
      <c r="A9" s="10">
        <v>2010</v>
      </c>
      <c r="B9" s="11">
        <f>+'Permits Census'!B16</f>
        <v>8786</v>
      </c>
      <c r="C9" s="17">
        <f>+'Permits TAMU'!B35</f>
        <v>8786</v>
      </c>
      <c r="D9" s="17">
        <f aca="true" t="shared" si="1" ref="D9:D14">+B9-C9</f>
        <v>0</v>
      </c>
      <c r="E9" s="3"/>
      <c r="F9" s="3"/>
      <c r="H9" s="4"/>
      <c r="I9" s="4"/>
    </row>
    <row r="10" spans="1:9" ht="12.75">
      <c r="A10" s="10">
        <v>2011</v>
      </c>
      <c r="B10" s="11">
        <f>+'Permits Census'!B17</f>
        <v>10239</v>
      </c>
      <c r="C10" s="17">
        <f>+'Permits TAMU'!B36</f>
        <v>10239</v>
      </c>
      <c r="D10" s="17">
        <f t="shared" si="1"/>
        <v>0</v>
      </c>
      <c r="E10" s="3"/>
      <c r="F10" s="3"/>
      <c r="H10" s="4"/>
      <c r="I10" s="4"/>
    </row>
    <row r="11" spans="1:9" ht="12.75">
      <c r="A11" s="10">
        <v>2012</v>
      </c>
      <c r="B11" s="11">
        <f>+'Permits Census'!B18</f>
        <v>19563</v>
      </c>
      <c r="C11" s="17">
        <f>+'Permits TAMU'!B37</f>
        <v>19595</v>
      </c>
      <c r="D11" s="17">
        <f t="shared" si="1"/>
        <v>-32</v>
      </c>
      <c r="E11" s="3"/>
      <c r="F11" s="3"/>
      <c r="H11" s="4"/>
      <c r="I11" s="4"/>
    </row>
    <row r="12" spans="1:9" ht="12.75">
      <c r="A12" s="10">
        <v>2013</v>
      </c>
      <c r="B12" s="11">
        <f>+'Permits Census'!B19</f>
        <v>20852</v>
      </c>
      <c r="C12" s="17">
        <f>+'Permits TAMU'!B38</f>
        <v>20865</v>
      </c>
      <c r="D12" s="17">
        <f t="shared" si="1"/>
        <v>-13</v>
      </c>
      <c r="E12" s="3"/>
      <c r="F12" s="3"/>
      <c r="H12" s="4"/>
      <c r="I12" s="4"/>
    </row>
    <row r="13" spans="1:9" ht="12.75">
      <c r="A13" s="10">
        <v>2014</v>
      </c>
      <c r="B13" s="11">
        <f>+'Permits Census'!B20</f>
        <v>19949</v>
      </c>
      <c r="C13" s="17">
        <f>+'Permits TAMU'!B39</f>
        <v>20276</v>
      </c>
      <c r="D13" s="17">
        <f t="shared" si="1"/>
        <v>-327</v>
      </c>
      <c r="E13" s="3"/>
      <c r="F13" s="3"/>
      <c r="H13" s="4"/>
      <c r="I13" s="4"/>
    </row>
    <row r="14" spans="1:9" ht="12.75">
      <c r="A14" s="10">
        <v>2015</v>
      </c>
      <c r="B14" s="11">
        <f>+'Permits Census'!B21</f>
        <v>22119</v>
      </c>
      <c r="C14" s="17">
        <f>+'Permits TAMU'!B40</f>
        <v>22119</v>
      </c>
      <c r="D14" s="17">
        <f t="shared" si="1"/>
        <v>0</v>
      </c>
      <c r="E14" s="3"/>
      <c r="F14" s="3"/>
      <c r="H14" s="4"/>
      <c r="I14" s="4"/>
    </row>
    <row r="15" spans="2:4" ht="12.75">
      <c r="B15" s="11"/>
      <c r="D15" s="17"/>
    </row>
    <row r="16" spans="1:4" ht="12.75">
      <c r="A16" s="10" t="s">
        <v>284</v>
      </c>
      <c r="B16" s="11"/>
      <c r="C16" s="17"/>
      <c r="D16" s="17"/>
    </row>
    <row r="17" spans="1:4" ht="12.75">
      <c r="A17" s="10" t="s">
        <v>305</v>
      </c>
      <c r="B17" s="11"/>
      <c r="C17" s="17"/>
      <c r="D17" s="17"/>
    </row>
    <row r="18" ht="12.75">
      <c r="D18" s="17"/>
    </row>
    <row r="19" spans="1:4" ht="12.75">
      <c r="A19" s="6" t="s">
        <v>4</v>
      </c>
      <c r="B19" s="11">
        <f>+'Permits Census'!B26</f>
        <v>590</v>
      </c>
      <c r="C19" s="17">
        <f>+'Permits TAMU'!B153</f>
        <v>583</v>
      </c>
      <c r="D19" s="17">
        <f t="shared" si="0"/>
        <v>7</v>
      </c>
    </row>
    <row r="20" spans="1:4" ht="12.75">
      <c r="A20" s="6" t="s">
        <v>5</v>
      </c>
      <c r="B20" s="11">
        <f>+'Permits Census'!B27</f>
        <v>606</v>
      </c>
      <c r="C20" s="17">
        <f>+'Permits TAMU'!B154</f>
        <v>596</v>
      </c>
      <c r="D20" s="17">
        <f t="shared" si="0"/>
        <v>10</v>
      </c>
    </row>
    <row r="21" spans="1:4" ht="12.75">
      <c r="A21" s="6" t="s">
        <v>6</v>
      </c>
      <c r="B21" s="11">
        <f>+'Permits Census'!B28</f>
        <v>1045</v>
      </c>
      <c r="C21" s="17">
        <f>+'Permits TAMU'!B155</f>
        <v>1437</v>
      </c>
      <c r="D21" s="17">
        <f t="shared" si="0"/>
        <v>-392</v>
      </c>
    </row>
    <row r="22" spans="1:4" ht="12.75">
      <c r="A22" s="6" t="s">
        <v>7</v>
      </c>
      <c r="B22" s="11">
        <f>+'Permits Census'!B29</f>
        <v>722</v>
      </c>
      <c r="C22" s="17">
        <f>+'Permits TAMU'!B156</f>
        <v>719</v>
      </c>
      <c r="D22" s="17">
        <f t="shared" si="0"/>
        <v>3</v>
      </c>
    </row>
    <row r="23" spans="1:4" ht="12.75">
      <c r="A23" s="6" t="s">
        <v>8</v>
      </c>
      <c r="B23" s="11">
        <f>+'Permits Census'!B30</f>
        <v>961</v>
      </c>
      <c r="C23" s="17">
        <f>+'Permits TAMU'!B157</f>
        <v>977</v>
      </c>
      <c r="D23" s="17">
        <f t="shared" si="0"/>
        <v>-16</v>
      </c>
    </row>
    <row r="24" spans="1:4" ht="12.75">
      <c r="A24" s="6" t="s">
        <v>9</v>
      </c>
      <c r="B24" s="11">
        <f>+'Permits Census'!B31</f>
        <v>900</v>
      </c>
      <c r="C24" s="17">
        <f>+'Permits TAMU'!B158</f>
        <v>900</v>
      </c>
      <c r="D24" s="17">
        <f t="shared" si="0"/>
        <v>0</v>
      </c>
    </row>
    <row r="25" spans="1:4" ht="12.75">
      <c r="A25" s="6" t="s">
        <v>10</v>
      </c>
      <c r="B25" s="11">
        <f>+'Permits Census'!B32</f>
        <v>868</v>
      </c>
      <c r="C25" s="17">
        <f>+'Permits TAMU'!B159</f>
        <v>868</v>
      </c>
      <c r="D25" s="17">
        <f t="shared" si="0"/>
        <v>0</v>
      </c>
    </row>
    <row r="26" spans="1:4" ht="12.75">
      <c r="A26" s="6" t="s">
        <v>11</v>
      </c>
      <c r="B26" s="11">
        <f>+'Permits Census'!B33</f>
        <v>913</v>
      </c>
      <c r="C26" s="17">
        <f>+'Permits TAMU'!B160</f>
        <v>913</v>
      </c>
      <c r="D26" s="17">
        <f t="shared" si="0"/>
        <v>0</v>
      </c>
    </row>
    <row r="27" spans="1:4" ht="12.75">
      <c r="A27" s="6" t="s">
        <v>12</v>
      </c>
      <c r="B27" s="11">
        <f>+'Permits Census'!B34</f>
        <v>838</v>
      </c>
      <c r="C27" s="17">
        <f>+'Permits TAMU'!B161</f>
        <v>804</v>
      </c>
      <c r="D27" s="17">
        <f t="shared" si="0"/>
        <v>34</v>
      </c>
    </row>
    <row r="28" spans="1:4" ht="12.75">
      <c r="A28" s="6" t="s">
        <v>13</v>
      </c>
      <c r="B28" s="11">
        <f>+'Permits Census'!B35</f>
        <v>965</v>
      </c>
      <c r="C28" s="17">
        <f>+'Permits TAMU'!B162</f>
        <v>965</v>
      </c>
      <c r="D28" s="17">
        <f t="shared" si="0"/>
        <v>0</v>
      </c>
    </row>
    <row r="29" spans="1:4" ht="12.75">
      <c r="A29" s="6" t="s">
        <v>14</v>
      </c>
      <c r="B29" s="11">
        <f>+'Permits Census'!B36</f>
        <v>857</v>
      </c>
      <c r="C29" s="17">
        <f>+'Permits TAMU'!B163</f>
        <v>825</v>
      </c>
      <c r="D29" s="17">
        <f t="shared" si="0"/>
        <v>32</v>
      </c>
    </row>
    <row r="30" spans="1:4" ht="12.75">
      <c r="A30" s="6" t="s">
        <v>15</v>
      </c>
      <c r="B30" s="11">
        <f>+'Permits Census'!B37</f>
        <v>646</v>
      </c>
      <c r="C30" s="17">
        <f>+'Permits TAMU'!B164</f>
        <v>646</v>
      </c>
      <c r="D30" s="17">
        <f t="shared" si="0"/>
        <v>0</v>
      </c>
    </row>
    <row r="31" spans="1:4" ht="12.75">
      <c r="A31" s="6" t="s">
        <v>16</v>
      </c>
      <c r="B31" s="11">
        <f>+'Permits Census'!B38</f>
        <v>1567</v>
      </c>
      <c r="C31" s="17">
        <f>+'Permits TAMU'!B165</f>
        <v>1549</v>
      </c>
      <c r="D31" s="17">
        <f t="shared" si="0"/>
        <v>18</v>
      </c>
    </row>
    <row r="32" spans="1:4" ht="12.75">
      <c r="A32" s="6" t="s">
        <v>17</v>
      </c>
      <c r="B32" s="11">
        <f>+'Permits Census'!B39</f>
        <v>1359</v>
      </c>
      <c r="C32" s="17">
        <f>+'Permits TAMU'!B166</f>
        <v>1343</v>
      </c>
      <c r="D32" s="17">
        <f t="shared" si="0"/>
        <v>16</v>
      </c>
    </row>
    <row r="33" spans="1:4" ht="12.75">
      <c r="A33" s="6" t="s">
        <v>18</v>
      </c>
      <c r="B33" s="11">
        <f>+'Permits Census'!B40</f>
        <v>1309</v>
      </c>
      <c r="C33" s="17">
        <f>+'Permits TAMU'!B167</f>
        <v>1251</v>
      </c>
      <c r="D33" s="17">
        <f t="shared" si="0"/>
        <v>58</v>
      </c>
    </row>
    <row r="34" spans="1:4" ht="12.75">
      <c r="A34" s="6" t="s">
        <v>19</v>
      </c>
      <c r="B34" s="11">
        <f>+'Permits Census'!B41</f>
        <v>1435</v>
      </c>
      <c r="C34" s="17">
        <f>+'Permits TAMU'!B168</f>
        <v>1552</v>
      </c>
      <c r="D34" s="17">
        <f t="shared" si="0"/>
        <v>-117</v>
      </c>
    </row>
    <row r="35" spans="1:4" ht="12.75">
      <c r="A35" s="6" t="s">
        <v>20</v>
      </c>
      <c r="B35" s="11">
        <f>+'Permits Census'!B42</f>
        <v>1404</v>
      </c>
      <c r="C35" s="17">
        <f>+'Permits TAMU'!B169</f>
        <v>1478</v>
      </c>
      <c r="D35" s="17">
        <f t="shared" si="0"/>
        <v>-74</v>
      </c>
    </row>
    <row r="36" spans="1:4" ht="12.75">
      <c r="A36" s="6" t="s">
        <v>21</v>
      </c>
      <c r="B36" s="11">
        <f>+'Permits Census'!B43</f>
        <v>1579</v>
      </c>
      <c r="C36" s="17">
        <f>+'Permits TAMU'!B170</f>
        <v>1751</v>
      </c>
      <c r="D36" s="17">
        <f t="shared" si="0"/>
        <v>-172</v>
      </c>
    </row>
    <row r="37" spans="1:4" ht="12.75">
      <c r="A37" s="6" t="s">
        <v>28</v>
      </c>
      <c r="B37" s="11">
        <f>+'Permits Census'!B44</f>
        <v>1443</v>
      </c>
      <c r="C37" s="17">
        <f>+'Permits TAMU'!B171</f>
        <v>1584</v>
      </c>
      <c r="D37" s="17">
        <f t="shared" si="0"/>
        <v>-141</v>
      </c>
    </row>
    <row r="38" spans="1:4" ht="12.75">
      <c r="A38" s="6" t="s">
        <v>29</v>
      </c>
      <c r="B38" s="11">
        <f>+'Permits Census'!B45</f>
        <v>1889</v>
      </c>
      <c r="C38" s="17">
        <f>+'Permits TAMU'!B172</f>
        <v>1985</v>
      </c>
      <c r="D38" s="17">
        <f t="shared" si="0"/>
        <v>-96</v>
      </c>
    </row>
    <row r="39" spans="1:4" ht="12.75">
      <c r="A39" s="6" t="s">
        <v>31</v>
      </c>
      <c r="B39" s="11">
        <f>+'Permits Census'!B46</f>
        <v>1666</v>
      </c>
      <c r="C39" s="17">
        <f>+'Permits TAMU'!B173</f>
        <v>1731</v>
      </c>
      <c r="D39" s="17">
        <f t="shared" si="0"/>
        <v>-65</v>
      </c>
    </row>
    <row r="40" spans="1:4" ht="12.75">
      <c r="A40" s="6" t="s">
        <v>32</v>
      </c>
      <c r="B40" s="11">
        <f>+'Permits Census'!B47</f>
        <v>1374</v>
      </c>
      <c r="C40" s="17">
        <f>+'Permits TAMU'!B174</f>
        <v>1528</v>
      </c>
      <c r="D40" s="17">
        <f t="shared" si="0"/>
        <v>-154</v>
      </c>
    </row>
    <row r="41" spans="1:4" ht="12.75">
      <c r="A41" s="6" t="s">
        <v>33</v>
      </c>
      <c r="B41" s="11">
        <f>+'Permits Census'!B48</f>
        <v>1181</v>
      </c>
      <c r="C41" s="17">
        <f>+'Permits TAMU'!B175</f>
        <v>1190</v>
      </c>
      <c r="D41" s="17">
        <f t="shared" si="0"/>
        <v>-9</v>
      </c>
    </row>
    <row r="42" spans="1:4" ht="12.75">
      <c r="A42" s="6" t="s">
        <v>34</v>
      </c>
      <c r="B42" s="11">
        <f>+'Permits Census'!B49</f>
        <v>1053</v>
      </c>
      <c r="C42" s="17">
        <f>+'Permits TAMU'!B176</f>
        <v>1085</v>
      </c>
      <c r="D42" s="17">
        <f t="shared" si="0"/>
        <v>-32</v>
      </c>
    </row>
    <row r="43" spans="1:4" ht="12.75">
      <c r="A43" s="6" t="s">
        <v>35</v>
      </c>
      <c r="B43" s="11">
        <f>+'Permits Census'!B50</f>
        <v>918</v>
      </c>
      <c r="C43" s="17">
        <f>+'Permits TAMU'!B177</f>
        <v>1060</v>
      </c>
      <c r="D43" s="17">
        <f t="shared" si="0"/>
        <v>-142</v>
      </c>
    </row>
    <row r="44" spans="1:4" ht="12.75">
      <c r="A44" s="6" t="s">
        <v>36</v>
      </c>
      <c r="B44" s="11">
        <f>+'Permits Census'!B51</f>
        <v>1329</v>
      </c>
      <c r="C44" s="17">
        <f>+'Permits TAMU'!B178</f>
        <v>1348</v>
      </c>
      <c r="D44" s="17">
        <f t="shared" si="0"/>
        <v>-19</v>
      </c>
    </row>
    <row r="45" spans="1:4" ht="12.75">
      <c r="A45" s="6" t="s">
        <v>37</v>
      </c>
      <c r="B45" s="11">
        <f>+'Permits Census'!B52</f>
        <v>1961</v>
      </c>
      <c r="C45" s="17">
        <f>+'Permits TAMU'!B179</f>
        <v>1959</v>
      </c>
      <c r="D45" s="17">
        <f t="shared" si="0"/>
        <v>2</v>
      </c>
    </row>
    <row r="46" spans="1:4" ht="12.75">
      <c r="A46" s="6" t="s">
        <v>38</v>
      </c>
      <c r="B46" s="11">
        <f>+'Permits Census'!B53</f>
        <v>2330</v>
      </c>
      <c r="C46" s="17">
        <f>+'Permits TAMU'!B180</f>
        <v>2316</v>
      </c>
      <c r="D46" s="17">
        <f t="shared" si="0"/>
        <v>14</v>
      </c>
    </row>
    <row r="47" spans="1:4" ht="12.75">
      <c r="A47" s="6" t="s">
        <v>39</v>
      </c>
      <c r="B47" s="11">
        <f>+'Permits Census'!B54</f>
        <v>1766</v>
      </c>
      <c r="C47" s="17">
        <f>+'Permits TAMU'!B181</f>
        <v>1762</v>
      </c>
      <c r="D47" s="17">
        <f t="shared" si="0"/>
        <v>4</v>
      </c>
    </row>
    <row r="48" spans="1:4" ht="12.75">
      <c r="A48" s="6" t="s">
        <v>40</v>
      </c>
      <c r="B48" s="11">
        <f>+'Permits Census'!B55</f>
        <v>1676</v>
      </c>
      <c r="C48" s="17">
        <f>+'Permits TAMU'!B182</f>
        <v>1776</v>
      </c>
      <c r="D48" s="17">
        <f t="shared" si="0"/>
        <v>-100</v>
      </c>
    </row>
    <row r="49" spans="1:4" ht="12.75">
      <c r="A49" s="6" t="s">
        <v>41</v>
      </c>
      <c r="B49" s="11">
        <f>+'Permits Census'!B56</f>
        <v>1992</v>
      </c>
      <c r="C49" s="17">
        <f>+'Permits TAMU'!B183</f>
        <v>1997</v>
      </c>
      <c r="D49" s="17">
        <f t="shared" si="0"/>
        <v>-5</v>
      </c>
    </row>
    <row r="50" spans="1:4" ht="12.75">
      <c r="A50" s="6" t="s">
        <v>42</v>
      </c>
      <c r="B50" s="11">
        <f>+'Permits Census'!B57</f>
        <v>2117</v>
      </c>
      <c r="C50" s="17">
        <f>+'Permits TAMU'!B184</f>
        <v>2140</v>
      </c>
      <c r="D50" s="17">
        <f t="shared" si="0"/>
        <v>-23</v>
      </c>
    </row>
    <row r="51" spans="1:4" ht="12.75">
      <c r="A51" s="6" t="s">
        <v>43</v>
      </c>
      <c r="B51" s="11">
        <f>+'Permits Census'!B58</f>
        <v>1769</v>
      </c>
      <c r="C51" s="17">
        <f>+'Permits TAMU'!B185</f>
        <v>1787</v>
      </c>
      <c r="D51" s="17">
        <f t="shared" si="0"/>
        <v>-18</v>
      </c>
    </row>
    <row r="52" spans="1:4" ht="12.75">
      <c r="A52" s="6" t="s">
        <v>44</v>
      </c>
      <c r="B52" s="11">
        <f>+'Permits Census'!B59</f>
        <v>2411</v>
      </c>
      <c r="C52" s="17">
        <f>+'Permits TAMU'!B186</f>
        <v>3103</v>
      </c>
      <c r="D52" s="17">
        <f t="shared" si="0"/>
        <v>-692</v>
      </c>
    </row>
    <row r="53" spans="1:4" ht="12.75">
      <c r="A53" s="6" t="s">
        <v>45</v>
      </c>
      <c r="B53" s="11">
        <f>+'Permits Census'!B60</f>
        <v>1694</v>
      </c>
      <c r="C53" s="17">
        <f>+'Permits TAMU'!B187</f>
        <v>1696</v>
      </c>
      <c r="D53" s="17">
        <f t="shared" si="0"/>
        <v>-2</v>
      </c>
    </row>
    <row r="54" spans="1:4" ht="12.75">
      <c r="A54" s="6" t="s">
        <v>46</v>
      </c>
      <c r="B54" s="11">
        <f>+'Permits Census'!B61</f>
        <v>2069</v>
      </c>
      <c r="C54" s="17">
        <f>+'Permits TAMU'!B188</f>
        <v>2105</v>
      </c>
      <c r="D54" s="17">
        <f t="shared" si="0"/>
        <v>-36</v>
      </c>
    </row>
    <row r="55" spans="1:4" ht="12.75">
      <c r="A55" s="6" t="s">
        <v>47</v>
      </c>
      <c r="B55" s="11">
        <f>+'Permits Census'!B62</f>
        <v>2248</v>
      </c>
      <c r="C55" s="17">
        <f>+'Permits TAMU'!B189</f>
        <v>2220</v>
      </c>
      <c r="D55" s="17">
        <f t="shared" si="0"/>
        <v>28</v>
      </c>
    </row>
    <row r="56" spans="1:4" ht="12.75">
      <c r="A56" s="6" t="s">
        <v>48</v>
      </c>
      <c r="B56" s="11">
        <f>+'Permits Census'!B63</f>
        <v>1980</v>
      </c>
      <c r="C56" s="17">
        <f>+'Permits TAMU'!B190</f>
        <v>1760</v>
      </c>
      <c r="D56" s="17">
        <f t="shared" si="0"/>
        <v>220</v>
      </c>
    </row>
    <row r="57" spans="1:4" ht="12.75">
      <c r="A57" s="6" t="s">
        <v>49</v>
      </c>
      <c r="B57" s="11">
        <f>+'Permits Census'!B64</f>
        <v>3123</v>
      </c>
      <c r="C57" s="17">
        <f>+'Permits TAMU'!B191</f>
        <v>3618</v>
      </c>
      <c r="D57" s="17">
        <f t="shared" si="0"/>
        <v>-495</v>
      </c>
    </row>
    <row r="58" spans="1:4" ht="12.75">
      <c r="A58" s="6" t="s">
        <v>50</v>
      </c>
      <c r="B58" s="11">
        <f>+'Permits Census'!B65</f>
        <v>2250</v>
      </c>
      <c r="C58" s="17">
        <f>+'Permits TAMU'!B192</f>
        <v>2386</v>
      </c>
      <c r="D58" s="17">
        <f t="shared" si="0"/>
        <v>-136</v>
      </c>
    </row>
    <row r="59" spans="1:4" ht="12.75">
      <c r="A59" s="6" t="s">
        <v>51</v>
      </c>
      <c r="B59" s="11">
        <f>+'Permits Census'!B66</f>
        <v>1835</v>
      </c>
      <c r="C59" s="17">
        <f>+'Permits TAMU'!B193</f>
        <v>1927</v>
      </c>
      <c r="D59" s="17">
        <f t="shared" si="0"/>
        <v>-92</v>
      </c>
    </row>
    <row r="60" spans="1:4" ht="12.75">
      <c r="A60" s="6" t="s">
        <v>53</v>
      </c>
      <c r="B60" s="11">
        <f>+'Permits Census'!B67</f>
        <v>2155</v>
      </c>
      <c r="C60" s="17">
        <f>+'Permits TAMU'!B194</f>
        <v>2158</v>
      </c>
      <c r="D60" s="17">
        <f t="shared" si="0"/>
        <v>-3</v>
      </c>
    </row>
    <row r="61" spans="1:4" ht="12.75">
      <c r="A61" s="6" t="s">
        <v>54</v>
      </c>
      <c r="B61" s="11">
        <f>+'Permits Census'!B68</f>
        <v>1601</v>
      </c>
      <c r="C61" s="17">
        <f>+'Permits TAMU'!B195</f>
        <v>1646</v>
      </c>
      <c r="D61" s="17">
        <f t="shared" si="0"/>
        <v>-45</v>
      </c>
    </row>
    <row r="62" spans="1:4" ht="12.75">
      <c r="A62" s="6" t="s">
        <v>55</v>
      </c>
      <c r="B62" s="11">
        <f>+'Permits Census'!B69</f>
        <v>2988</v>
      </c>
      <c r="C62" s="17">
        <f>+'Permits TAMU'!B196</f>
        <v>2829</v>
      </c>
      <c r="D62" s="17">
        <f t="shared" si="0"/>
        <v>159</v>
      </c>
    </row>
    <row r="63" spans="1:4" ht="12.75">
      <c r="A63" s="6" t="s">
        <v>56</v>
      </c>
      <c r="B63" s="11">
        <f>+'Permits Census'!B70</f>
        <v>2005</v>
      </c>
      <c r="C63" s="17">
        <f>+'Permits TAMU'!B197</f>
        <v>2194</v>
      </c>
      <c r="D63" s="17">
        <f t="shared" si="0"/>
        <v>-189</v>
      </c>
    </row>
    <row r="64" spans="1:4" ht="12.75">
      <c r="A64" s="6" t="s">
        <v>57</v>
      </c>
      <c r="B64" s="11">
        <f>+'Permits Census'!B71</f>
        <v>1667</v>
      </c>
      <c r="C64" s="17">
        <f>+'Permits TAMU'!B198</f>
        <v>1719</v>
      </c>
      <c r="D64" s="17">
        <f t="shared" si="0"/>
        <v>-52</v>
      </c>
    </row>
    <row r="65" spans="1:4" ht="12.75">
      <c r="A65" s="6" t="s">
        <v>58</v>
      </c>
      <c r="B65" s="11">
        <f>+'Permits Census'!B72</f>
        <v>1958</v>
      </c>
      <c r="C65" s="17">
        <f>+'Permits TAMU'!B199</f>
        <v>1618</v>
      </c>
      <c r="D65" s="17">
        <f t="shared" si="0"/>
        <v>340</v>
      </c>
    </row>
    <row r="66" spans="1:4" ht="12.75">
      <c r="A66" s="6" t="s">
        <v>59</v>
      </c>
      <c r="B66" s="11">
        <f>+'Permits Census'!B73</f>
        <v>2125</v>
      </c>
      <c r="C66" s="17">
        <f>+'Permits TAMU'!B200</f>
        <v>2018</v>
      </c>
      <c r="D66" s="17">
        <f t="shared" si="0"/>
        <v>107</v>
      </c>
    </row>
    <row r="67" spans="1:4" ht="12.75">
      <c r="A67" s="6" t="s">
        <v>60</v>
      </c>
      <c r="B67" s="11">
        <f>+'Permits Census'!B74</f>
        <v>1394</v>
      </c>
      <c r="C67" s="17">
        <f>+'Permits TAMU'!B201</f>
        <v>1395</v>
      </c>
      <c r="D67" s="17">
        <f t="shared" si="0"/>
        <v>-1</v>
      </c>
    </row>
    <row r="68" spans="1:4" ht="12.75">
      <c r="A68" s="6" t="s">
        <v>61</v>
      </c>
      <c r="B68" s="11">
        <f>+'Permits Census'!B75</f>
        <v>1921</v>
      </c>
      <c r="C68" s="17">
        <f>+'Permits TAMU'!B202</f>
        <v>1755</v>
      </c>
      <c r="D68" s="17">
        <f t="shared" si="0"/>
        <v>166</v>
      </c>
    </row>
    <row r="69" spans="1:4" ht="12.75">
      <c r="A69" s="6" t="s">
        <v>62</v>
      </c>
      <c r="B69" s="11">
        <f>+'Permits Census'!B76</f>
        <v>1448</v>
      </c>
      <c r="C69" s="17">
        <f>+'Permits TAMU'!B203</f>
        <v>1446</v>
      </c>
      <c r="D69" s="17">
        <f t="shared" si="0"/>
        <v>2</v>
      </c>
    </row>
    <row r="70" spans="1:4" ht="12.75">
      <c r="A70" s="6" t="s">
        <v>63</v>
      </c>
      <c r="B70" s="11">
        <f>+'Permits Census'!B77</f>
        <v>1361</v>
      </c>
      <c r="C70" s="17">
        <f>+'Permits TAMU'!B204</f>
        <v>1353</v>
      </c>
      <c r="D70" s="17">
        <f t="shared" si="0"/>
        <v>8</v>
      </c>
    </row>
    <row r="71" spans="1:4" ht="12.75">
      <c r="A71" s="6" t="s">
        <v>64</v>
      </c>
      <c r="B71" s="11">
        <f>+'Permits Census'!B78</f>
        <v>1931</v>
      </c>
      <c r="C71" s="17">
        <f>+'Permits TAMU'!B205</f>
        <v>1932</v>
      </c>
      <c r="D71" s="17">
        <f t="shared" si="0"/>
        <v>-1</v>
      </c>
    </row>
    <row r="72" spans="1:4" ht="12.75">
      <c r="A72" s="6" t="s">
        <v>65</v>
      </c>
      <c r="B72" s="11">
        <f>+'Permits Census'!B79</f>
        <v>1200</v>
      </c>
      <c r="C72" s="17">
        <f>+'Permits TAMU'!B206</f>
        <v>1209</v>
      </c>
      <c r="D72" s="17">
        <f t="shared" si="0"/>
        <v>-9</v>
      </c>
    </row>
    <row r="73" spans="1:4" ht="12.75">
      <c r="A73" s="6" t="s">
        <v>66</v>
      </c>
      <c r="B73" s="11">
        <f>+'Permits Census'!B80</f>
        <v>3720</v>
      </c>
      <c r="C73" s="17">
        <f>+'Permits TAMU'!B207</f>
        <v>3720</v>
      </c>
      <c r="D73" s="17">
        <f t="shared" si="0"/>
        <v>0</v>
      </c>
    </row>
    <row r="74" spans="1:4" ht="12.75">
      <c r="A74" s="6" t="s">
        <v>67</v>
      </c>
      <c r="B74" s="11">
        <f>+'Permits Census'!B81</f>
        <v>2060</v>
      </c>
      <c r="C74" s="17">
        <f>+'Permits TAMU'!B208</f>
        <v>2046</v>
      </c>
      <c r="D74" s="17">
        <f aca="true" t="shared" si="2" ref="D74:D103">+B74-C74</f>
        <v>14</v>
      </c>
    </row>
    <row r="75" spans="1:4" ht="12.75">
      <c r="A75" s="6" t="s">
        <v>69</v>
      </c>
      <c r="B75" s="11">
        <f>+'Permits Census'!B82</f>
        <v>947</v>
      </c>
      <c r="C75" s="17">
        <f>+'Permits TAMU'!B209</f>
        <v>937</v>
      </c>
      <c r="D75" s="17">
        <f t="shared" si="2"/>
        <v>10</v>
      </c>
    </row>
    <row r="76" spans="1:4" ht="12.75">
      <c r="A76" s="6" t="s">
        <v>72</v>
      </c>
      <c r="B76" s="11">
        <f>+'Permits Census'!B83</f>
        <v>1299</v>
      </c>
      <c r="C76" s="17">
        <f>+'Permits TAMU'!B210</f>
        <v>1526</v>
      </c>
      <c r="D76" s="17">
        <f t="shared" si="2"/>
        <v>-227</v>
      </c>
    </row>
    <row r="77" spans="1:4" ht="12.75">
      <c r="A77" s="6" t="s">
        <v>73</v>
      </c>
      <c r="B77" s="11">
        <f>+'Permits Census'!B84</f>
        <v>1375</v>
      </c>
      <c r="C77" s="17">
        <f>+'Permits TAMU'!B211</f>
        <v>1374</v>
      </c>
      <c r="D77" s="17">
        <f t="shared" si="2"/>
        <v>1</v>
      </c>
    </row>
    <row r="78" spans="1:4" ht="12.75">
      <c r="A78" s="6" t="s">
        <v>74</v>
      </c>
      <c r="B78" s="11">
        <f>+'Permits Census'!B85</f>
        <v>1223</v>
      </c>
      <c r="C78" s="17">
        <f>+'Permits TAMU'!B212</f>
        <v>1210</v>
      </c>
      <c r="D78" s="17">
        <f t="shared" si="2"/>
        <v>13</v>
      </c>
    </row>
    <row r="79" spans="1:4" ht="12.75">
      <c r="A79" s="6" t="s">
        <v>75</v>
      </c>
      <c r="B79" s="11">
        <f>+'Permits Census'!B86</f>
        <v>1534</v>
      </c>
      <c r="C79" s="17">
        <f>+'Permits TAMU'!B213</f>
        <v>1488</v>
      </c>
      <c r="D79" s="17">
        <f t="shared" si="2"/>
        <v>46</v>
      </c>
    </row>
    <row r="80" spans="1:4" ht="12.75">
      <c r="A80" s="6" t="s">
        <v>76</v>
      </c>
      <c r="B80" s="11">
        <f>+'Permits Census'!B87</f>
        <v>1497</v>
      </c>
      <c r="C80" s="17">
        <f>+'Permits TAMU'!B214</f>
        <v>1159</v>
      </c>
      <c r="D80" s="17">
        <f t="shared" si="2"/>
        <v>338</v>
      </c>
    </row>
    <row r="81" spans="1:4" ht="12.75">
      <c r="A81" s="6" t="s">
        <v>78</v>
      </c>
      <c r="B81" s="11">
        <f>+'Permits Census'!B88</f>
        <v>1502</v>
      </c>
      <c r="C81" s="17">
        <f>+'Permits TAMU'!B215</f>
        <v>1841</v>
      </c>
      <c r="D81" s="17">
        <f t="shared" si="2"/>
        <v>-339</v>
      </c>
    </row>
    <row r="82" spans="1:4" ht="12.75">
      <c r="A82" s="6" t="s">
        <v>79</v>
      </c>
      <c r="B82" s="11">
        <f>+'Permits Census'!B89</f>
        <v>1117</v>
      </c>
      <c r="C82" s="17">
        <f>+'Permits TAMU'!B216</f>
        <v>1067</v>
      </c>
      <c r="D82" s="17">
        <f t="shared" si="2"/>
        <v>50</v>
      </c>
    </row>
    <row r="83" spans="1:4" ht="12.75">
      <c r="A83" s="6" t="s">
        <v>80</v>
      </c>
      <c r="B83" s="11">
        <f>+'Permits Census'!B90</f>
        <v>1574</v>
      </c>
      <c r="C83" s="17">
        <f>+'Permits TAMU'!B217</f>
        <v>557</v>
      </c>
      <c r="D83" s="17">
        <f t="shared" si="2"/>
        <v>1017</v>
      </c>
    </row>
    <row r="84" spans="1:4" ht="12.75">
      <c r="A84" s="6" t="s">
        <v>81</v>
      </c>
      <c r="B84" s="11">
        <f>+'Permits Census'!B91</f>
        <v>1089</v>
      </c>
      <c r="C84" s="17">
        <f>+'Permits TAMU'!B218</f>
        <v>1031</v>
      </c>
      <c r="D84" s="17">
        <f t="shared" si="2"/>
        <v>58</v>
      </c>
    </row>
    <row r="85" spans="1:4" ht="12.75">
      <c r="A85" s="6" t="s">
        <v>82</v>
      </c>
      <c r="B85" s="11">
        <f>+'Permits Census'!B92</f>
        <v>1094</v>
      </c>
      <c r="C85" s="17">
        <f>+'Permits TAMU'!B219</f>
        <v>1096</v>
      </c>
      <c r="D85" s="17">
        <f t="shared" si="2"/>
        <v>-2</v>
      </c>
    </row>
    <row r="86" spans="1:4" ht="12.75">
      <c r="A86" s="6" t="s">
        <v>83</v>
      </c>
      <c r="B86" s="11">
        <f>+'Permits Census'!B93</f>
        <v>1318</v>
      </c>
      <c r="C86" s="17">
        <f>+'Permits TAMU'!B220</f>
        <v>1451</v>
      </c>
      <c r="D86" s="17">
        <f t="shared" si="2"/>
        <v>-133</v>
      </c>
    </row>
    <row r="87" spans="1:4" ht="12.75">
      <c r="A87" s="6" t="s">
        <v>84</v>
      </c>
      <c r="B87" s="11">
        <f>+'Permits Census'!B94</f>
        <v>830</v>
      </c>
      <c r="C87" s="17">
        <f>+'Permits TAMU'!B221</f>
        <v>830</v>
      </c>
      <c r="D87" s="17">
        <f t="shared" si="2"/>
        <v>0</v>
      </c>
    </row>
    <row r="88" spans="1:4" ht="12.75">
      <c r="A88" s="6" t="s">
        <v>85</v>
      </c>
      <c r="B88" s="11">
        <f>+'Permits Census'!B95</f>
        <v>815</v>
      </c>
      <c r="C88" s="17">
        <f>+'Permits TAMU'!B222</f>
        <v>494</v>
      </c>
      <c r="D88" s="17">
        <f t="shared" si="2"/>
        <v>321</v>
      </c>
    </row>
    <row r="89" spans="1:4" ht="12.75">
      <c r="A89" s="6" t="s">
        <v>86</v>
      </c>
      <c r="B89" s="11">
        <f>+'Permits Census'!B96</f>
        <v>713</v>
      </c>
      <c r="C89" s="17">
        <f>+'Permits TAMU'!B223</f>
        <v>227</v>
      </c>
      <c r="D89" s="17">
        <f t="shared" si="2"/>
        <v>486</v>
      </c>
    </row>
    <row r="90" spans="1:4" ht="12.75">
      <c r="A90" s="6" t="s">
        <v>87</v>
      </c>
      <c r="B90" s="11">
        <f>+'Permits Census'!B97</f>
        <v>1061</v>
      </c>
      <c r="C90" s="17">
        <f>+'Permits TAMU'!B224</f>
        <v>236</v>
      </c>
      <c r="D90" s="17">
        <f t="shared" si="2"/>
        <v>825</v>
      </c>
    </row>
    <row r="91" spans="1:4" ht="12.75">
      <c r="A91" s="6" t="s">
        <v>88</v>
      </c>
      <c r="B91" s="11">
        <f>+'Permits Census'!B98</f>
        <v>708</v>
      </c>
      <c r="C91" s="17">
        <f>+'Permits TAMU'!B225</f>
        <v>721</v>
      </c>
      <c r="D91" s="17">
        <f t="shared" si="2"/>
        <v>-13</v>
      </c>
    </row>
    <row r="92" spans="1:4" ht="12.75">
      <c r="A92" s="6" t="s">
        <v>89</v>
      </c>
      <c r="B92" s="11">
        <f>+'Permits Census'!B99</f>
        <v>688</v>
      </c>
      <c r="C92" s="17">
        <f>+'Permits TAMU'!B226</f>
        <v>690</v>
      </c>
      <c r="D92" s="17">
        <f t="shared" si="2"/>
        <v>-2</v>
      </c>
    </row>
    <row r="93" spans="1:4" ht="12.75">
      <c r="A93" s="6" t="s">
        <v>90</v>
      </c>
      <c r="B93" s="11">
        <f>+'Permits Census'!B100</f>
        <v>785</v>
      </c>
      <c r="C93" s="17">
        <f>+'Permits TAMU'!B227</f>
        <v>782</v>
      </c>
      <c r="D93" s="17">
        <f t="shared" si="2"/>
        <v>3</v>
      </c>
    </row>
    <row r="94" spans="1:4" ht="12.75">
      <c r="A94" s="6" t="s">
        <v>91</v>
      </c>
      <c r="B94" s="11">
        <f>+'Permits Census'!B101</f>
        <v>938</v>
      </c>
      <c r="C94" s="17">
        <f>+'Permits TAMU'!B228</f>
        <v>937</v>
      </c>
      <c r="D94" s="17">
        <f t="shared" si="2"/>
        <v>1</v>
      </c>
    </row>
    <row r="95" spans="1:4" ht="12.75">
      <c r="A95" s="6" t="s">
        <v>92</v>
      </c>
      <c r="B95" s="11">
        <f>+'Permits Census'!B102</f>
        <v>522</v>
      </c>
      <c r="C95" s="17">
        <f>+'Permits TAMU'!B229</f>
        <v>720</v>
      </c>
      <c r="D95" s="17">
        <f t="shared" si="2"/>
        <v>-198</v>
      </c>
    </row>
    <row r="96" spans="1:4" ht="12.75">
      <c r="A96" s="6" t="s">
        <v>93</v>
      </c>
      <c r="B96" s="11">
        <f>+'Permits Census'!B103</f>
        <v>1269</v>
      </c>
      <c r="C96" s="17">
        <f>+'Permits TAMU'!B230</f>
        <v>1245</v>
      </c>
      <c r="D96" s="17">
        <f t="shared" si="2"/>
        <v>24</v>
      </c>
    </row>
    <row r="97" spans="1:4" ht="12.75">
      <c r="A97" s="6" t="s">
        <v>94</v>
      </c>
      <c r="B97" s="11">
        <f>+'Permits Census'!B104</f>
        <v>876</v>
      </c>
      <c r="C97" s="17">
        <f>+'Permits TAMU'!B231</f>
        <v>875</v>
      </c>
      <c r="D97" s="17">
        <f t="shared" si="2"/>
        <v>1</v>
      </c>
    </row>
    <row r="98" spans="1:4" ht="12.75">
      <c r="A98" s="6" t="s">
        <v>95</v>
      </c>
      <c r="B98" s="11">
        <f>+'Permits Census'!B105</f>
        <v>745</v>
      </c>
      <c r="C98" s="17">
        <f>+'Permits TAMU'!B232</f>
        <v>582</v>
      </c>
      <c r="D98" s="17">
        <f t="shared" si="2"/>
        <v>163</v>
      </c>
    </row>
    <row r="99" spans="1:4" ht="12.75">
      <c r="A99" s="6" t="s">
        <v>96</v>
      </c>
      <c r="B99" s="11">
        <f>+'Permits Census'!B106</f>
        <v>591</v>
      </c>
      <c r="C99" s="17">
        <f>+'Permits TAMU'!B233</f>
        <v>599</v>
      </c>
      <c r="D99" s="17">
        <f t="shared" si="2"/>
        <v>-8</v>
      </c>
    </row>
    <row r="100" spans="1:4" ht="12.75">
      <c r="A100" s="6" t="s">
        <v>97</v>
      </c>
      <c r="B100" s="11">
        <f>+'Permits Census'!B107</f>
        <v>476</v>
      </c>
      <c r="C100" s="17">
        <f>+'Permits TAMU'!B234</f>
        <v>475</v>
      </c>
      <c r="D100" s="17">
        <f t="shared" si="2"/>
        <v>1</v>
      </c>
    </row>
    <row r="101" spans="1:4" ht="12.75">
      <c r="A101" s="6" t="s">
        <v>98</v>
      </c>
      <c r="B101" s="11">
        <f>+'Permits Census'!B108</f>
        <v>626</v>
      </c>
      <c r="C101" s="17">
        <f>+'Permits TAMU'!B235</f>
        <v>630</v>
      </c>
      <c r="D101" s="17">
        <f t="shared" si="2"/>
        <v>-4</v>
      </c>
    </row>
    <row r="102" spans="1:4" ht="12.75">
      <c r="A102" s="6" t="s">
        <v>99</v>
      </c>
      <c r="B102" s="11">
        <f>+'Permits Census'!B109</f>
        <v>514</v>
      </c>
      <c r="C102" s="17">
        <f>+'Permits TAMU'!B236</f>
        <v>506</v>
      </c>
      <c r="D102" s="17">
        <f t="shared" si="2"/>
        <v>8</v>
      </c>
    </row>
    <row r="103" spans="1:4" ht="12.75">
      <c r="A103" s="6" t="s">
        <v>100</v>
      </c>
      <c r="B103" s="11">
        <f>+'Permits Census'!B110</f>
        <v>441</v>
      </c>
      <c r="C103" s="17">
        <f>+'Permits TAMU'!B237</f>
        <v>438</v>
      </c>
      <c r="D103" s="17">
        <f t="shared" si="2"/>
        <v>3</v>
      </c>
    </row>
    <row r="104" spans="1:4" ht="12.75">
      <c r="A104" s="6" t="s">
        <v>221</v>
      </c>
      <c r="B104" s="11">
        <f>+'Permits Census'!B111</f>
        <v>581</v>
      </c>
      <c r="C104" s="17">
        <f>+'Permits TAMU'!B238</f>
        <v>579</v>
      </c>
      <c r="D104" s="17">
        <f aca="true" t="shared" si="3" ref="D104:D109">+B104-C104</f>
        <v>2</v>
      </c>
    </row>
    <row r="105" spans="1:4" ht="12.75">
      <c r="A105" s="6" t="s">
        <v>222</v>
      </c>
      <c r="B105" s="11">
        <f>+'Permits Census'!B112</f>
        <v>1011</v>
      </c>
      <c r="C105" s="17">
        <f>+'Permits TAMU'!B239</f>
        <v>1007</v>
      </c>
      <c r="D105" s="17">
        <f t="shared" si="3"/>
        <v>4</v>
      </c>
    </row>
    <row r="106" spans="1:4" ht="12.75">
      <c r="A106" s="6" t="s">
        <v>223</v>
      </c>
      <c r="B106" s="11">
        <f>+'Permits Census'!B113</f>
        <v>830</v>
      </c>
      <c r="C106" s="17">
        <f>+'Permits TAMU'!B240</f>
        <v>826</v>
      </c>
      <c r="D106" s="17">
        <f t="shared" si="3"/>
        <v>4</v>
      </c>
    </row>
    <row r="107" spans="1:4" ht="12.75">
      <c r="A107" s="6" t="s">
        <v>226</v>
      </c>
      <c r="B107" s="11">
        <f>+'Permits Census'!B114</f>
        <v>671</v>
      </c>
      <c r="C107" s="17">
        <f>+'Permits TAMU'!B241</f>
        <v>566</v>
      </c>
      <c r="D107" s="17">
        <f t="shared" si="3"/>
        <v>105</v>
      </c>
    </row>
    <row r="108" spans="1:4" ht="12.75">
      <c r="A108" s="6" t="s">
        <v>227</v>
      </c>
      <c r="B108" s="11">
        <f>+'Permits Census'!B115</f>
        <v>607</v>
      </c>
      <c r="C108" s="17">
        <f>+'Permits TAMU'!B242</f>
        <v>588</v>
      </c>
      <c r="D108" s="17">
        <f t="shared" si="3"/>
        <v>19</v>
      </c>
    </row>
    <row r="109" spans="1:4" ht="12.75">
      <c r="A109" s="6" t="s">
        <v>228</v>
      </c>
      <c r="B109" s="11">
        <f>+'Permits Census'!B116</f>
        <v>538</v>
      </c>
      <c r="C109" s="17">
        <f>+'Permits TAMU'!B243</f>
        <v>546</v>
      </c>
      <c r="D109" s="17">
        <f t="shared" si="3"/>
        <v>-8</v>
      </c>
    </row>
    <row r="110" spans="1:4" ht="12.75">
      <c r="A110" s="6" t="s">
        <v>229</v>
      </c>
      <c r="B110" s="11">
        <f>+'Permits Census'!B117</f>
        <v>669</v>
      </c>
      <c r="C110" s="17">
        <f>+'Permits TAMU'!B244</f>
        <v>649</v>
      </c>
      <c r="D110" s="17">
        <f aca="true" t="shared" si="4" ref="D110:D115">+B110-C110</f>
        <v>20</v>
      </c>
    </row>
    <row r="111" spans="1:4" ht="12.75">
      <c r="A111" s="6" t="s">
        <v>230</v>
      </c>
      <c r="B111" s="11">
        <f>+'Permits Census'!B118</f>
        <v>469</v>
      </c>
      <c r="C111" s="17">
        <f>+'Permits TAMU'!B245</f>
        <v>523</v>
      </c>
      <c r="D111" s="17">
        <f t="shared" si="4"/>
        <v>-54</v>
      </c>
    </row>
    <row r="112" spans="1:4" ht="12.75">
      <c r="A112" s="6" t="s">
        <v>231</v>
      </c>
      <c r="B112" s="11">
        <f>+'Permits Census'!B119</f>
        <v>384</v>
      </c>
      <c r="C112" s="17">
        <f>+'Permits TAMU'!B246</f>
        <v>372</v>
      </c>
      <c r="D112" s="17">
        <f t="shared" si="4"/>
        <v>12</v>
      </c>
    </row>
    <row r="113" spans="1:4" ht="12.75">
      <c r="A113" s="6" t="s">
        <v>232</v>
      </c>
      <c r="B113" s="11">
        <f>+'Permits Census'!B120</f>
        <v>546</v>
      </c>
      <c r="C113" s="17">
        <f>+'Permits TAMU'!B247</f>
        <v>610</v>
      </c>
      <c r="D113" s="17">
        <f t="shared" si="4"/>
        <v>-64</v>
      </c>
    </row>
    <row r="114" spans="1:4" ht="12.75">
      <c r="A114" s="6" t="s">
        <v>233</v>
      </c>
      <c r="B114" s="11">
        <f>+'Permits Census'!B121</f>
        <v>823</v>
      </c>
      <c r="C114" s="17">
        <f>+'Permits TAMU'!B248</f>
        <v>817</v>
      </c>
      <c r="D114" s="17">
        <f t="shared" si="4"/>
        <v>6</v>
      </c>
    </row>
    <row r="115" spans="1:4" ht="12.75">
      <c r="A115" s="6" t="s">
        <v>234</v>
      </c>
      <c r="B115" s="11">
        <f>+'Permits Census'!B122</f>
        <v>824</v>
      </c>
      <c r="C115" s="17">
        <f>+'Permits TAMU'!B249</f>
        <v>820</v>
      </c>
      <c r="D115" s="17">
        <f t="shared" si="4"/>
        <v>4</v>
      </c>
    </row>
    <row r="116" spans="1:4" ht="12.75">
      <c r="A116" s="6" t="s">
        <v>235</v>
      </c>
      <c r="B116" s="11">
        <f>+'Permits Census'!B123</f>
        <v>482</v>
      </c>
      <c r="C116" s="17">
        <f>+'Permits TAMU'!B250</f>
        <v>490</v>
      </c>
      <c r="D116" s="17">
        <f aca="true" t="shared" si="5" ref="D116:D124">+B116-C116</f>
        <v>-8</v>
      </c>
    </row>
    <row r="117" spans="1:4" ht="12.75">
      <c r="A117" s="6" t="s">
        <v>236</v>
      </c>
      <c r="B117" s="11">
        <f>+'Permits Census'!B124</f>
        <v>753</v>
      </c>
      <c r="C117" s="17">
        <f>+'Permits TAMU'!B251</f>
        <v>791</v>
      </c>
      <c r="D117" s="17">
        <f t="shared" si="5"/>
        <v>-38</v>
      </c>
    </row>
    <row r="118" spans="1:4" ht="12.75">
      <c r="A118" s="6" t="s">
        <v>237</v>
      </c>
      <c r="B118" s="11">
        <f>+'Permits Census'!B125</f>
        <v>996</v>
      </c>
      <c r="C118" s="17">
        <f>+'Permits TAMU'!B252</f>
        <v>1003</v>
      </c>
      <c r="D118" s="17">
        <f t="shared" si="5"/>
        <v>-7</v>
      </c>
    </row>
    <row r="119" spans="1:4" ht="12.75">
      <c r="A119" s="6" t="s">
        <v>238</v>
      </c>
      <c r="B119" s="11">
        <f>+'Permits Census'!B126</f>
        <v>808</v>
      </c>
      <c r="C119" s="17">
        <f>+'Permits TAMU'!B253</f>
        <v>805</v>
      </c>
      <c r="D119" s="17">
        <f t="shared" si="5"/>
        <v>3</v>
      </c>
    </row>
    <row r="120" spans="1:4" ht="12.75">
      <c r="A120" s="6" t="s">
        <v>239</v>
      </c>
      <c r="B120" s="11">
        <f>+'Permits Census'!B127</f>
        <v>1641</v>
      </c>
      <c r="C120" s="17">
        <f>+'Permits TAMU'!B254</f>
        <v>1628</v>
      </c>
      <c r="D120" s="17">
        <f t="shared" si="5"/>
        <v>13</v>
      </c>
    </row>
    <row r="121" spans="1:4" ht="12.75">
      <c r="A121" s="6" t="s">
        <v>240</v>
      </c>
      <c r="B121" s="11">
        <f>+'Permits Census'!B128</f>
        <v>564</v>
      </c>
      <c r="C121" s="17">
        <f>+'Permits TAMU'!B255</f>
        <v>564</v>
      </c>
      <c r="D121" s="17">
        <f t="shared" si="5"/>
        <v>0</v>
      </c>
    </row>
    <row r="122" spans="1:4" ht="12.75">
      <c r="A122" s="6" t="s">
        <v>241</v>
      </c>
      <c r="B122" s="11">
        <f>+'Permits Census'!B129</f>
        <v>708</v>
      </c>
      <c r="C122" s="17">
        <f>+'Permits TAMU'!B256</f>
        <v>709</v>
      </c>
      <c r="D122" s="17">
        <f t="shared" si="5"/>
        <v>-1</v>
      </c>
    </row>
    <row r="123" spans="1:4" ht="12.75">
      <c r="A123" s="6" t="s">
        <v>242</v>
      </c>
      <c r="B123" s="11">
        <f>+'Permits Census'!B130</f>
        <v>716</v>
      </c>
      <c r="C123" s="17">
        <f>+'Permits TAMU'!B257</f>
        <v>723</v>
      </c>
      <c r="D123" s="17">
        <f t="shared" si="5"/>
        <v>-7</v>
      </c>
    </row>
    <row r="124" spans="1:4" ht="12.75">
      <c r="A124" s="6" t="s">
        <v>243</v>
      </c>
      <c r="B124" s="11">
        <f>+'Permits Census'!B131</f>
        <v>618</v>
      </c>
      <c r="C124" s="17">
        <f>+'Permits TAMU'!B258</f>
        <v>603</v>
      </c>
      <c r="D124" s="17">
        <f t="shared" si="5"/>
        <v>15</v>
      </c>
    </row>
    <row r="125" spans="1:4" ht="12.75">
      <c r="A125" s="6" t="s">
        <v>244</v>
      </c>
      <c r="B125" s="11">
        <f>+'Permits Census'!B132</f>
        <v>1201</v>
      </c>
      <c r="C125" s="17">
        <f>+'Permits TAMU'!B259</f>
        <v>1200</v>
      </c>
      <c r="D125" s="17">
        <f aca="true" t="shared" si="6" ref="D125:D130">+B125-C125</f>
        <v>1</v>
      </c>
    </row>
    <row r="126" spans="1:4" ht="12.75">
      <c r="A126" s="6" t="s">
        <v>245</v>
      </c>
      <c r="B126" s="11">
        <f>+'Permits Census'!B133</f>
        <v>933</v>
      </c>
      <c r="C126" s="17">
        <f>+'Permits TAMU'!B260</f>
        <v>931</v>
      </c>
      <c r="D126" s="17">
        <f t="shared" si="6"/>
        <v>2</v>
      </c>
    </row>
    <row r="127" spans="1:4" ht="12.75">
      <c r="A127" s="6" t="s">
        <v>246</v>
      </c>
      <c r="B127" s="11">
        <f>+'Permits Census'!B134</f>
        <v>1105</v>
      </c>
      <c r="C127" s="17">
        <f>+'Permits TAMU'!B261</f>
        <v>1417</v>
      </c>
      <c r="D127" s="17">
        <f t="shared" si="6"/>
        <v>-312</v>
      </c>
    </row>
    <row r="128" spans="1:4" ht="12.75">
      <c r="A128" s="6" t="s">
        <v>247</v>
      </c>
      <c r="B128" s="11">
        <f>+'Permits Census'!B135</f>
        <v>1366</v>
      </c>
      <c r="C128" s="17">
        <f>+'Permits TAMU'!B262</f>
        <v>1529</v>
      </c>
      <c r="D128" s="17">
        <f t="shared" si="6"/>
        <v>-163</v>
      </c>
    </row>
    <row r="129" spans="1:4" ht="12.75">
      <c r="A129" s="6" t="s">
        <v>248</v>
      </c>
      <c r="B129" s="11">
        <f>+'Permits Census'!B136</f>
        <v>1951</v>
      </c>
      <c r="C129" s="17">
        <f>+'Permits TAMU'!B263</f>
        <v>1951</v>
      </c>
      <c r="D129" s="17">
        <f t="shared" si="6"/>
        <v>0</v>
      </c>
    </row>
    <row r="130" spans="1:4" ht="12.75">
      <c r="A130" s="6" t="s">
        <v>249</v>
      </c>
      <c r="B130" s="11">
        <f>+'Permits Census'!B137</f>
        <v>2110</v>
      </c>
      <c r="C130" s="17">
        <f>+'Permits TAMU'!B264</f>
        <v>2095</v>
      </c>
      <c r="D130" s="17">
        <f t="shared" si="6"/>
        <v>15</v>
      </c>
    </row>
    <row r="131" spans="1:4" ht="12.75">
      <c r="A131" s="6" t="s">
        <v>250</v>
      </c>
      <c r="B131" s="11">
        <f>+'Permits Census'!B138</f>
        <v>1663</v>
      </c>
      <c r="C131" s="17">
        <f>+'Permits TAMU'!B265</f>
        <v>1662</v>
      </c>
      <c r="D131" s="17">
        <f aca="true" t="shared" si="7" ref="D131:D136">+B131-C131</f>
        <v>1</v>
      </c>
    </row>
    <row r="132" spans="1:4" ht="12.75">
      <c r="A132" s="6" t="s">
        <v>251</v>
      </c>
      <c r="B132" s="11">
        <f>+'Permits Census'!B139</f>
        <v>1352</v>
      </c>
      <c r="C132" s="17">
        <f>+'Permits TAMU'!B266</f>
        <v>1420</v>
      </c>
      <c r="D132" s="17">
        <f t="shared" si="7"/>
        <v>-68</v>
      </c>
    </row>
    <row r="133" spans="1:4" ht="12.75">
      <c r="A133" s="6" t="s">
        <v>252</v>
      </c>
      <c r="B133" s="11">
        <f>+'Permits Census'!B140</f>
        <v>1078</v>
      </c>
      <c r="C133" s="17">
        <f>+'Permits TAMU'!B267</f>
        <v>1080</v>
      </c>
      <c r="D133" s="17">
        <f t="shared" si="7"/>
        <v>-2</v>
      </c>
    </row>
    <row r="134" spans="1:4" ht="12.75">
      <c r="A134" s="6" t="s">
        <v>253</v>
      </c>
      <c r="B134" s="11">
        <f>+'Permits Census'!B141</f>
        <v>1231</v>
      </c>
      <c r="C134" s="17">
        <f>+'Permits TAMU'!B268</f>
        <v>1477</v>
      </c>
      <c r="D134" s="17">
        <f t="shared" si="7"/>
        <v>-246</v>
      </c>
    </row>
    <row r="135" spans="1:4" ht="12.75">
      <c r="A135" s="6" t="s">
        <v>254</v>
      </c>
      <c r="B135" s="11">
        <f>+'Permits Census'!B142</f>
        <v>1201</v>
      </c>
      <c r="C135" s="17">
        <f>+'Permits TAMU'!B269</f>
        <v>1202</v>
      </c>
      <c r="D135" s="17">
        <f t="shared" si="7"/>
        <v>-1</v>
      </c>
    </row>
    <row r="136" spans="1:4" ht="12.75">
      <c r="A136" s="6" t="s">
        <v>255</v>
      </c>
      <c r="B136" s="11">
        <f>+'Permits Census'!B143</f>
        <v>2146</v>
      </c>
      <c r="C136" s="17">
        <f>+'Permits TAMU'!B270</f>
        <v>2250</v>
      </c>
      <c r="D136" s="17">
        <f t="shared" si="7"/>
        <v>-104</v>
      </c>
    </row>
    <row r="137" spans="1:4" ht="12.75">
      <c r="A137" s="6" t="s">
        <v>256</v>
      </c>
      <c r="B137" s="11">
        <f>+'Permits Census'!B144</f>
        <v>1440</v>
      </c>
      <c r="C137" s="17">
        <f>+'Permits TAMU'!B271</f>
        <v>1439</v>
      </c>
      <c r="D137" s="17">
        <f aca="true" t="shared" si="8" ref="D137:D144">+B137-C137</f>
        <v>1</v>
      </c>
    </row>
    <row r="138" spans="1:4" ht="12.75">
      <c r="A138" s="6" t="s">
        <v>257</v>
      </c>
      <c r="B138" s="11">
        <f>+'Permits Census'!B145</f>
        <v>1795</v>
      </c>
      <c r="C138" s="17">
        <f>+'Permits TAMU'!B272</f>
        <v>1796</v>
      </c>
      <c r="D138" s="17">
        <f t="shared" si="8"/>
        <v>-1</v>
      </c>
    </row>
    <row r="139" spans="1:4" ht="12.75">
      <c r="A139" s="6" t="s">
        <v>258</v>
      </c>
      <c r="B139" s="11">
        <f>+'Permits Census'!B146</f>
        <v>1889</v>
      </c>
      <c r="C139" s="17">
        <f>+'Permits TAMU'!B273</f>
        <v>1877</v>
      </c>
      <c r="D139" s="17">
        <f t="shared" si="8"/>
        <v>12</v>
      </c>
    </row>
    <row r="140" spans="1:4" ht="12.75">
      <c r="A140" s="6" t="s">
        <v>259</v>
      </c>
      <c r="B140" s="11">
        <f>+'Permits Census'!B147</f>
        <v>3069</v>
      </c>
      <c r="C140" s="17">
        <f>+'Permits TAMU'!B274</f>
        <v>3098</v>
      </c>
      <c r="D140" s="17">
        <f t="shared" si="8"/>
        <v>-29</v>
      </c>
    </row>
    <row r="141" spans="1:4" ht="12.75">
      <c r="A141" s="6" t="s">
        <v>260</v>
      </c>
      <c r="B141" s="11">
        <f>+'Permits Census'!B148</f>
        <v>1182</v>
      </c>
      <c r="C141" s="17">
        <f>+'Permits TAMU'!B275</f>
        <v>1181</v>
      </c>
      <c r="D141" s="17">
        <f t="shared" si="8"/>
        <v>1</v>
      </c>
    </row>
    <row r="142" spans="1:4" ht="12.75">
      <c r="A142" s="6" t="s">
        <v>261</v>
      </c>
      <c r="B142" s="11">
        <f>+'Permits Census'!B149</f>
        <v>2334</v>
      </c>
      <c r="C142" s="17">
        <f>+'Permits TAMU'!B276</f>
        <v>2308</v>
      </c>
      <c r="D142" s="17">
        <f t="shared" si="8"/>
        <v>26</v>
      </c>
    </row>
    <row r="143" spans="1:4" ht="12.75">
      <c r="A143" s="6" t="s">
        <v>262</v>
      </c>
      <c r="B143" s="11">
        <f>+'Permits Census'!B150</f>
        <v>1583</v>
      </c>
      <c r="C143" s="17">
        <f>+'Permits TAMU'!B277</f>
        <v>1566</v>
      </c>
      <c r="D143" s="17">
        <f t="shared" si="8"/>
        <v>17</v>
      </c>
    </row>
    <row r="144" spans="1:4" ht="12.75">
      <c r="A144" s="6" t="s">
        <v>264</v>
      </c>
      <c r="B144" s="11">
        <f>+'Permits Census'!B151</f>
        <v>972</v>
      </c>
      <c r="C144" s="17">
        <f>+'Permits TAMU'!B278</f>
        <v>977</v>
      </c>
      <c r="D144" s="17">
        <f t="shared" si="8"/>
        <v>-5</v>
      </c>
    </row>
    <row r="145" spans="1:4" ht="12.75">
      <c r="A145" s="6" t="s">
        <v>265</v>
      </c>
      <c r="B145" s="11">
        <f>+'Permits Census'!B152</f>
        <v>1493</v>
      </c>
      <c r="C145" s="17">
        <f>+'Permits TAMU'!B279</f>
        <v>1512</v>
      </c>
      <c r="D145" s="17">
        <f aca="true" t="shared" si="9" ref="D145:D153">+B145-C145</f>
        <v>-19</v>
      </c>
    </row>
    <row r="146" spans="1:4" ht="12.75">
      <c r="A146" s="6" t="s">
        <v>267</v>
      </c>
      <c r="B146" s="11">
        <f>+'Permits Census'!B153</f>
        <v>1641</v>
      </c>
      <c r="C146" s="17">
        <f>+'Permits TAMU'!B280</f>
        <v>1640</v>
      </c>
      <c r="D146" s="17">
        <f t="shared" si="9"/>
        <v>1</v>
      </c>
    </row>
    <row r="147" spans="1:4" ht="12.75">
      <c r="A147" s="6" t="s">
        <v>268</v>
      </c>
      <c r="B147" s="11">
        <f>+'Permits Census'!B154</f>
        <v>1516</v>
      </c>
      <c r="C147" s="17">
        <f>+'Permits TAMU'!B281</f>
        <v>1584</v>
      </c>
      <c r="D147" s="17">
        <f t="shared" si="9"/>
        <v>-68</v>
      </c>
    </row>
    <row r="148" spans="1:4" ht="12.75">
      <c r="A148" s="6" t="s">
        <v>269</v>
      </c>
      <c r="B148" s="11">
        <f>+'Permits Census'!B155</f>
        <v>1773</v>
      </c>
      <c r="C148" s="17">
        <f>+'Permits TAMU'!B282</f>
        <v>1440</v>
      </c>
      <c r="D148" s="17">
        <f t="shared" si="9"/>
        <v>333</v>
      </c>
    </row>
    <row r="149" spans="1:4" ht="12.75">
      <c r="A149" s="6" t="s">
        <v>270</v>
      </c>
      <c r="B149" s="11">
        <f>+'Permits Census'!B156</f>
        <v>1789</v>
      </c>
      <c r="C149" s="17">
        <f>+'Permits TAMU'!B283</f>
        <v>1790</v>
      </c>
      <c r="D149" s="17">
        <f t="shared" si="9"/>
        <v>-1</v>
      </c>
    </row>
    <row r="150" spans="1:4" ht="12.75">
      <c r="A150" s="6" t="s">
        <v>271</v>
      </c>
      <c r="B150" s="11">
        <f>+'Permits Census'!B157</f>
        <v>2162</v>
      </c>
      <c r="C150" s="17">
        <f>+'Permits TAMU'!B284</f>
        <v>2154</v>
      </c>
      <c r="D150" s="17">
        <f t="shared" si="9"/>
        <v>8</v>
      </c>
    </row>
    <row r="151" spans="1:4" ht="12.75">
      <c r="A151" s="6" t="s">
        <v>272</v>
      </c>
      <c r="B151" s="11">
        <f>+'Permits Census'!B158</f>
        <v>1197</v>
      </c>
      <c r="C151" s="17">
        <f>+'Permits TAMU'!B285</f>
        <v>1016</v>
      </c>
      <c r="D151" s="17">
        <f t="shared" si="9"/>
        <v>181</v>
      </c>
    </row>
    <row r="152" spans="1:4" ht="12.75">
      <c r="A152" s="6" t="s">
        <v>273</v>
      </c>
      <c r="B152" s="11">
        <f>+'Permits Census'!B159</f>
        <v>1532</v>
      </c>
      <c r="C152" s="17">
        <f>+'Permits TAMU'!B286</f>
        <v>1315</v>
      </c>
      <c r="D152" s="17">
        <f t="shared" si="9"/>
        <v>217</v>
      </c>
    </row>
    <row r="153" spans="1:4" ht="12.75">
      <c r="A153" s="6" t="s">
        <v>274</v>
      </c>
      <c r="B153" s="11">
        <f>+'Permits Census'!B160</f>
        <v>1302</v>
      </c>
      <c r="C153" s="17">
        <f>+'Permits TAMU'!B287</f>
        <v>1168</v>
      </c>
      <c r="D153" s="17">
        <f t="shared" si="9"/>
        <v>134</v>
      </c>
    </row>
    <row r="154" spans="1:4" ht="12.75">
      <c r="A154" s="6" t="s">
        <v>275</v>
      </c>
      <c r="B154" s="11">
        <f>+'Permits Census'!B161</f>
        <v>2570</v>
      </c>
      <c r="C154" s="17">
        <f>+'Permits TAMU'!B288</f>
        <v>2442</v>
      </c>
      <c r="D154" s="17">
        <f aca="true" t="shared" si="10" ref="D154:D162">+B154-C154</f>
        <v>128</v>
      </c>
    </row>
    <row r="155" spans="1:4" ht="12.75">
      <c r="A155" s="6" t="s">
        <v>276</v>
      </c>
      <c r="B155" s="11">
        <f>+'Permits Census'!B162</f>
        <v>2216</v>
      </c>
      <c r="C155" s="17">
        <f>+'Permits TAMU'!B289</f>
        <v>2104</v>
      </c>
      <c r="D155" s="17">
        <f t="shared" si="10"/>
        <v>112</v>
      </c>
    </row>
    <row r="156" spans="1:4" ht="12.75">
      <c r="A156" s="6" t="s">
        <v>277</v>
      </c>
      <c r="B156" s="11">
        <f>+'Permits Census'!B163</f>
        <v>1903</v>
      </c>
      <c r="C156" s="17">
        <f>+'Permits TAMU'!B290</f>
        <v>1869</v>
      </c>
      <c r="D156" s="17">
        <f t="shared" si="10"/>
        <v>34</v>
      </c>
    </row>
    <row r="157" spans="1:4" ht="12.75">
      <c r="A157" s="6" t="s">
        <v>278</v>
      </c>
      <c r="B157" s="11">
        <f>+'Permits Census'!B164</f>
        <v>2123</v>
      </c>
      <c r="C157" s="17">
        <f>+'Permits TAMU'!B291</f>
        <v>1985</v>
      </c>
      <c r="D157" s="17">
        <f t="shared" si="10"/>
        <v>138</v>
      </c>
    </row>
    <row r="158" spans="1:4" ht="12.75">
      <c r="A158" s="6" t="s">
        <v>279</v>
      </c>
      <c r="B158" s="11">
        <f>+'Permits Census'!B165</f>
        <v>2272</v>
      </c>
      <c r="C158" s="17">
        <f>+'Permits TAMU'!B292</f>
        <v>2148</v>
      </c>
      <c r="D158" s="17">
        <f t="shared" si="10"/>
        <v>124</v>
      </c>
    </row>
    <row r="159" spans="1:4" ht="12.75">
      <c r="A159" s="6" t="s">
        <v>280</v>
      </c>
      <c r="B159" s="11">
        <f>+'Permits Census'!B166</f>
        <v>2018</v>
      </c>
      <c r="C159" s="17">
        <f>+'Permits TAMU'!B293</f>
        <v>1805</v>
      </c>
      <c r="D159" s="17">
        <f t="shared" si="10"/>
        <v>213</v>
      </c>
    </row>
    <row r="160" spans="1:4" ht="12.75">
      <c r="A160" s="6" t="s">
        <v>281</v>
      </c>
      <c r="B160" s="11">
        <f>+'Permits Census'!B167</f>
        <v>2484</v>
      </c>
      <c r="C160" s="17">
        <f>+'Permits TAMU'!B294</f>
        <v>2307</v>
      </c>
      <c r="D160" s="17">
        <f t="shared" si="10"/>
        <v>177</v>
      </c>
    </row>
    <row r="161" spans="1:4" ht="12.75">
      <c r="A161" s="6" t="s">
        <v>282</v>
      </c>
      <c r="B161" s="11">
        <f>+'Permits Census'!B168</f>
        <v>1100</v>
      </c>
      <c r="C161" s="17">
        <f>+'Permits TAMU'!B295</f>
        <v>1126</v>
      </c>
      <c r="D161" s="17">
        <f t="shared" si="10"/>
        <v>-26</v>
      </c>
    </row>
    <row r="162" spans="1:4" ht="12.75">
      <c r="A162" s="6" t="s">
        <v>283</v>
      </c>
      <c r="B162" s="11">
        <f>+'Permits Census'!B169</f>
        <v>2067</v>
      </c>
      <c r="C162" s="17">
        <f>+'Permits TAMU'!B296</f>
        <v>991</v>
      </c>
      <c r="D162" s="17">
        <f t="shared" si="10"/>
        <v>1076</v>
      </c>
    </row>
    <row r="163" spans="1:4" ht="12.75">
      <c r="A163" s="6" t="s">
        <v>285</v>
      </c>
      <c r="B163" s="11">
        <f>+'Permits Census'!B170</f>
        <v>1143</v>
      </c>
      <c r="C163" s="17">
        <f>+'Permits TAMU'!B297</f>
        <v>1175</v>
      </c>
      <c r="D163" s="17">
        <f aca="true" t="shared" si="11" ref="D163:D169">+B163-C163</f>
        <v>-32</v>
      </c>
    </row>
    <row r="164" spans="1:4" ht="12.75">
      <c r="A164" s="6" t="s">
        <v>288</v>
      </c>
      <c r="B164" s="11">
        <f>+'Permits Census'!B171</f>
        <v>1961</v>
      </c>
      <c r="C164" s="17">
        <f>+'Permits TAMU'!B298</f>
        <v>1818</v>
      </c>
      <c r="D164" s="17">
        <f t="shared" si="11"/>
        <v>143</v>
      </c>
    </row>
    <row r="165" spans="1:4" ht="12.75">
      <c r="A165" s="6" t="s">
        <v>289</v>
      </c>
      <c r="B165" s="11">
        <f>+'Permits Census'!B172</f>
        <v>2331</v>
      </c>
      <c r="C165" s="17">
        <f>+'Permits TAMU'!B299</f>
        <v>2194</v>
      </c>
      <c r="D165" s="17">
        <f t="shared" si="11"/>
        <v>137</v>
      </c>
    </row>
    <row r="166" spans="1:4" ht="12.75">
      <c r="A166" s="6" t="s">
        <v>290</v>
      </c>
      <c r="B166" s="11">
        <f>+'Permits Census'!B173</f>
        <v>1723</v>
      </c>
      <c r="C166" s="17">
        <f>+'Permits TAMU'!B300</f>
        <v>1711</v>
      </c>
      <c r="D166" s="17">
        <f t="shared" si="11"/>
        <v>12</v>
      </c>
    </row>
    <row r="167" spans="1:4" ht="12.75">
      <c r="A167" s="6" t="s">
        <v>291</v>
      </c>
      <c r="B167" s="11">
        <f>+'Permits Census'!B174</f>
        <v>1517</v>
      </c>
      <c r="C167" s="17">
        <f>+'Permits TAMU'!B301</f>
        <v>1494</v>
      </c>
      <c r="D167" s="17">
        <f t="shared" si="11"/>
        <v>23</v>
      </c>
    </row>
    <row r="168" spans="1:4" ht="12.75">
      <c r="A168" s="6" t="s">
        <v>292</v>
      </c>
      <c r="B168" s="11">
        <f>+'Permits Census'!B175</f>
        <v>2313</v>
      </c>
      <c r="C168" s="17">
        <f>+'Permits TAMU'!B302</f>
        <v>2302</v>
      </c>
      <c r="D168" s="17">
        <f t="shared" si="11"/>
        <v>11</v>
      </c>
    </row>
    <row r="169" spans="1:4" ht="12.75">
      <c r="A169" s="6" t="s">
        <v>298</v>
      </c>
      <c r="B169" s="11">
        <f>+'Permits Census'!B176</f>
        <v>1512</v>
      </c>
      <c r="C169" s="17">
        <f>+'Permits TAMU'!B303</f>
        <v>1757</v>
      </c>
      <c r="D169" s="17">
        <f t="shared" si="11"/>
        <v>-245</v>
      </c>
    </row>
    <row r="170" spans="1:4" ht="12.75">
      <c r="A170" s="6" t="s">
        <v>299</v>
      </c>
      <c r="B170" s="11">
        <f>+'Permits Census'!B177</f>
        <v>1936</v>
      </c>
      <c r="C170" s="17">
        <f>+'Permits TAMU'!B304</f>
        <v>2245</v>
      </c>
      <c r="D170" s="17">
        <f aca="true" t="shared" si="12" ref="D170:D177">+B170-C170</f>
        <v>-309</v>
      </c>
    </row>
    <row r="171" spans="1:4" ht="12.75">
      <c r="A171" s="6" t="s">
        <v>300</v>
      </c>
      <c r="B171" s="11">
        <f>+'Permits Census'!B178</f>
        <v>1620</v>
      </c>
      <c r="C171" s="17">
        <f>+'Permits TAMU'!B305</f>
        <v>1617</v>
      </c>
      <c r="D171" s="17">
        <f t="shared" si="12"/>
        <v>3</v>
      </c>
    </row>
    <row r="172" spans="1:4" ht="12.75">
      <c r="A172" s="6" t="s">
        <v>301</v>
      </c>
      <c r="B172" s="11">
        <f>+'Permits Census'!B179</f>
        <v>1440</v>
      </c>
      <c r="C172" s="17">
        <f>+'Permits TAMU'!B306</f>
        <v>1450</v>
      </c>
      <c r="D172" s="17">
        <f t="shared" si="12"/>
        <v>-10</v>
      </c>
    </row>
    <row r="173" spans="1:4" ht="12.75">
      <c r="A173" s="6" t="s">
        <v>302</v>
      </c>
      <c r="B173" s="11">
        <f>+'Permits Census'!B180</f>
        <v>1318</v>
      </c>
      <c r="C173" s="17">
        <f>+'Permits TAMU'!B307</f>
        <v>1300</v>
      </c>
      <c r="D173" s="17">
        <f t="shared" si="12"/>
        <v>18</v>
      </c>
    </row>
    <row r="174" spans="1:4" ht="12.75">
      <c r="A174" s="6" t="s">
        <v>304</v>
      </c>
      <c r="B174" s="11">
        <f>+'Permits Census'!B181</f>
        <v>3056</v>
      </c>
      <c r="C174" s="17">
        <f>+'Permits TAMU'!B308</f>
        <v>3056</v>
      </c>
      <c r="D174" s="17">
        <f t="shared" si="12"/>
        <v>0</v>
      </c>
    </row>
    <row r="175" spans="1:4" ht="12.75">
      <c r="A175" s="6" t="s">
        <v>306</v>
      </c>
      <c r="B175" s="11">
        <f>+'Permits Census'!B182</f>
        <v>1711</v>
      </c>
      <c r="C175" s="17">
        <f>+'Permits TAMU'!B309</f>
        <v>1728</v>
      </c>
      <c r="D175" s="17">
        <f t="shared" si="12"/>
        <v>-17</v>
      </c>
    </row>
    <row r="176" spans="1:4" ht="12.75">
      <c r="A176" s="6" t="s">
        <v>307</v>
      </c>
      <c r="B176" s="11">
        <f>+'Permits Census'!B183</f>
        <v>1586</v>
      </c>
      <c r="C176" s="17">
        <f>+'Permits TAMU'!B310</f>
        <v>1298</v>
      </c>
      <c r="D176" s="17">
        <f t="shared" si="12"/>
        <v>288</v>
      </c>
    </row>
    <row r="177" spans="1:4" ht="12.75">
      <c r="A177" s="6" t="s">
        <v>308</v>
      </c>
      <c r="B177" s="11">
        <f>+'Permits Census'!B184</f>
        <v>2325</v>
      </c>
      <c r="C177" s="17">
        <f>+'Permits TAMU'!B311</f>
        <v>2325</v>
      </c>
      <c r="D177" s="17">
        <f t="shared" si="12"/>
        <v>0</v>
      </c>
    </row>
    <row r="178" ht="12.75">
      <c r="C178" s="1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Austin Chamber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Beverly Kerr</dc:creator>
  <cp:keywords/>
  <dc:description/>
  <cp:lastModifiedBy>Chris Ramser</cp:lastModifiedBy>
  <cp:lastPrinted>2014-08-29T17:47:06Z</cp:lastPrinted>
  <dcterms:created xsi:type="dcterms:W3CDTF">2004-07-27T20:24:04Z</dcterms:created>
  <dcterms:modified xsi:type="dcterms:W3CDTF">2016-04-28T21:47:30Z</dcterms:modified>
  <cp:category/>
  <cp:version/>
  <cp:contentType/>
  <cp:contentStatus/>
</cp:coreProperties>
</file>